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1380" yWindow="1140" windowWidth="20730" windowHeight="11760" activeTab="1"/>
  </bookViews>
  <sheets>
    <sheet name="INPUT" sheetId="8" r:id="rId1"/>
    <sheet name="PRINTOUT" sheetId="1" r:id="rId2"/>
    <sheet name="Labels Sheet 1" sheetId="5" r:id="rId3"/>
    <sheet name="Labels sheet 2" sheetId="7" r:id="rId4"/>
  </sheets>
  <definedNames>
    <definedName name="_xlnm.Print_Area" localSheetId="2">'Labels Sheet 1'!$A$1:$N$64</definedName>
    <definedName name="_xlnm.Print_Area" localSheetId="3">'Labels sheet 2'!$A$2:$N$64</definedName>
    <definedName name="_xlnm.Print_Area" localSheetId="1">PRINTOUT!$A$2:$N$46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" i="1" l="1"/>
  <c r="D43" i="1"/>
  <c r="D44" i="1"/>
  <c r="D45" i="1"/>
  <c r="D46" i="1"/>
  <c r="D41" i="1"/>
  <c r="J42" i="1"/>
  <c r="K42" i="1"/>
  <c r="J43" i="1"/>
  <c r="K43" i="1"/>
  <c r="J44" i="1"/>
  <c r="K44" i="1"/>
  <c r="J45" i="1"/>
  <c r="K45" i="1"/>
  <c r="J46" i="1"/>
  <c r="K46" i="1"/>
  <c r="K41" i="1"/>
  <c r="J41" i="1"/>
  <c r="K58" i="1" s="1"/>
  <c r="I41" i="1"/>
  <c r="C42" i="1"/>
  <c r="C43" i="1"/>
  <c r="C44" i="1"/>
  <c r="C45" i="1"/>
  <c r="C46" i="1"/>
  <c r="C41" i="1"/>
  <c r="B41" i="1"/>
  <c r="I34" i="1"/>
  <c r="C38" i="7" l="1"/>
  <c r="E15" i="8"/>
  <c r="Q8" i="1" l="1"/>
  <c r="Q9" i="1"/>
  <c r="Q10" i="1"/>
  <c r="Q11" i="1"/>
  <c r="Q7" i="1"/>
  <c r="E2" i="1"/>
  <c r="B2" i="1"/>
  <c r="I28" i="1"/>
  <c r="B28" i="1"/>
  <c r="I15" i="1"/>
  <c r="B15" i="1"/>
  <c r="B8" i="1"/>
  <c r="B9" i="1"/>
  <c r="B10" i="1"/>
  <c r="B11" i="1"/>
  <c r="B7" i="1"/>
  <c r="A45" i="8"/>
  <c r="A30" i="8"/>
  <c r="E30" i="8"/>
  <c r="A15" i="8"/>
  <c r="K3" i="1" l="1"/>
  <c r="K4" i="1"/>
  <c r="K5" i="1"/>
  <c r="E34" i="5" s="1"/>
  <c r="K2" i="1"/>
  <c r="N43" i="1"/>
  <c r="N45" i="1"/>
  <c r="O62" i="1" s="1"/>
  <c r="N41" i="1"/>
  <c r="O58" i="1" s="1"/>
  <c r="G43" i="1"/>
  <c r="G60" i="1" s="1"/>
  <c r="G45" i="1"/>
  <c r="G62" i="1" s="1"/>
  <c r="G41" i="1"/>
  <c r="G58" i="1" s="1"/>
  <c r="N36" i="1"/>
  <c r="O54" i="1" s="1"/>
  <c r="N38" i="1"/>
  <c r="O56" i="1" s="1"/>
  <c r="N34" i="1"/>
  <c r="O52" i="1" s="1"/>
  <c r="N30" i="1"/>
  <c r="G54" i="1" s="1"/>
  <c r="N32" i="1"/>
  <c r="G56" i="1" s="1"/>
  <c r="N28" i="1"/>
  <c r="G52" i="1" s="1"/>
  <c r="G30" i="1"/>
  <c r="G32" i="1"/>
  <c r="G34" i="1"/>
  <c r="G36" i="1"/>
  <c r="G38" i="1"/>
  <c r="G28" i="1"/>
  <c r="N17" i="1"/>
  <c r="N19" i="1"/>
  <c r="N21" i="1"/>
  <c r="N23" i="1"/>
  <c r="N25" i="1"/>
  <c r="N15" i="1"/>
  <c r="G17" i="1"/>
  <c r="G19" i="1"/>
  <c r="G21" i="1"/>
  <c r="G23" i="1"/>
  <c r="G25" i="1"/>
  <c r="G15" i="1"/>
  <c r="C39" i="7"/>
  <c r="K37" i="7" s="1"/>
  <c r="D39" i="7"/>
  <c r="L37" i="7" s="1"/>
  <c r="C46" i="7"/>
  <c r="K44" i="7" s="1"/>
  <c r="K61" i="1"/>
  <c r="C54" i="7"/>
  <c r="K52" i="7" s="1"/>
  <c r="C55" i="7"/>
  <c r="K53" i="7" s="1"/>
  <c r="D38" i="7"/>
  <c r="L36" i="7" s="1"/>
  <c r="C37" i="7"/>
  <c r="C60" i="1"/>
  <c r="C45" i="7"/>
  <c r="C52" i="7"/>
  <c r="C53" i="7"/>
  <c r="C58" i="1"/>
  <c r="J35" i="1"/>
  <c r="C15" i="7" s="1"/>
  <c r="K13" i="7" s="1"/>
  <c r="K35" i="1"/>
  <c r="J36" i="1"/>
  <c r="K54" i="1" s="1"/>
  <c r="K36" i="1"/>
  <c r="J37" i="1"/>
  <c r="K55" i="1" s="1"/>
  <c r="K37" i="1"/>
  <c r="J38" i="1"/>
  <c r="C30" i="7" s="1"/>
  <c r="K28" i="7" s="1"/>
  <c r="K38" i="1"/>
  <c r="D30" i="7" s="1"/>
  <c r="J39" i="1"/>
  <c r="C31" i="7" s="1"/>
  <c r="K29" i="7" s="1"/>
  <c r="K39" i="1"/>
  <c r="K34" i="1"/>
  <c r="J34" i="1"/>
  <c r="K52" i="1" s="1"/>
  <c r="J29" i="1"/>
  <c r="C55" i="5" s="1"/>
  <c r="K53" i="5" s="1"/>
  <c r="K29" i="1"/>
  <c r="J30" i="1"/>
  <c r="C62" i="5" s="1"/>
  <c r="K60" i="5" s="1"/>
  <c r="K30" i="1"/>
  <c r="J31" i="1"/>
  <c r="C55" i="1" s="1"/>
  <c r="K31" i="1"/>
  <c r="J32" i="1"/>
  <c r="C56" i="1" s="1"/>
  <c r="K32" i="1"/>
  <c r="D6" i="7" s="1"/>
  <c r="J33" i="1"/>
  <c r="C7" i="7" s="1"/>
  <c r="K5" i="7" s="1"/>
  <c r="K33" i="1"/>
  <c r="K28" i="1"/>
  <c r="J28" i="1"/>
  <c r="C52" i="1" s="1"/>
  <c r="C29" i="1"/>
  <c r="C53" i="5" s="1"/>
  <c r="D29" i="1"/>
  <c r="D53" i="5" s="1"/>
  <c r="C30" i="1"/>
  <c r="C60" i="5" s="1"/>
  <c r="D30" i="1"/>
  <c r="D60" i="5" s="1"/>
  <c r="C31" i="1"/>
  <c r="C61" i="5" s="1"/>
  <c r="D31" i="1"/>
  <c r="D61" i="5" s="1"/>
  <c r="C32" i="1"/>
  <c r="C4" i="7" s="1"/>
  <c r="D32" i="1"/>
  <c r="D4" i="7" s="1"/>
  <c r="L6" i="7" s="1"/>
  <c r="C33" i="1"/>
  <c r="C5" i="7" s="1"/>
  <c r="D33" i="1"/>
  <c r="D5" i="7" s="1"/>
  <c r="L7" i="7" s="1"/>
  <c r="C34" i="1"/>
  <c r="C12" i="7" s="1"/>
  <c r="K14" i="7" s="1"/>
  <c r="D34" i="1"/>
  <c r="D12" i="7" s="1"/>
  <c r="L14" i="7" s="1"/>
  <c r="C35" i="1"/>
  <c r="C13" i="7" s="1"/>
  <c r="K15" i="7" s="1"/>
  <c r="D35" i="1"/>
  <c r="D13" i="7" s="1"/>
  <c r="L15" i="7" s="1"/>
  <c r="C36" i="1"/>
  <c r="C20" i="7" s="1"/>
  <c r="D36" i="1"/>
  <c r="D20" i="7" s="1"/>
  <c r="C37" i="1"/>
  <c r="C21" i="7" s="1"/>
  <c r="D37" i="1"/>
  <c r="D21" i="7" s="1"/>
  <c r="C38" i="1"/>
  <c r="C28" i="7" s="1"/>
  <c r="D38" i="1"/>
  <c r="D28" i="7" s="1"/>
  <c r="C39" i="1"/>
  <c r="C29" i="7" s="1"/>
  <c r="D39" i="1"/>
  <c r="D29" i="7" s="1"/>
  <c r="D28" i="1"/>
  <c r="D52" i="5" s="1"/>
  <c r="C28" i="1"/>
  <c r="C52" i="5" s="1"/>
  <c r="J16" i="1"/>
  <c r="C7" i="5" s="1"/>
  <c r="K5" i="5" s="1"/>
  <c r="K16" i="1"/>
  <c r="D7" i="5" s="1"/>
  <c r="L5" i="5" s="1"/>
  <c r="J17" i="1"/>
  <c r="C14" i="5" s="1"/>
  <c r="K12" i="5" s="1"/>
  <c r="K17" i="1"/>
  <c r="D14" i="5" s="1"/>
  <c r="L12" i="5" s="1"/>
  <c r="J18" i="1"/>
  <c r="C15" i="5" s="1"/>
  <c r="K13" i="5" s="1"/>
  <c r="K18" i="1"/>
  <c r="D15" i="5" s="1"/>
  <c r="L13" i="5" s="1"/>
  <c r="J19" i="1"/>
  <c r="C22" i="5" s="1"/>
  <c r="K20" i="5" s="1"/>
  <c r="K19" i="1"/>
  <c r="D22" i="5" s="1"/>
  <c r="L20" i="5" s="1"/>
  <c r="J20" i="1"/>
  <c r="C23" i="5" s="1"/>
  <c r="K21" i="5" s="1"/>
  <c r="K20" i="1"/>
  <c r="D23" i="5" s="1"/>
  <c r="L21" i="5" s="1"/>
  <c r="J21" i="1"/>
  <c r="C30" i="5" s="1"/>
  <c r="K28" i="5" s="1"/>
  <c r="K21" i="1"/>
  <c r="D30" i="5" s="1"/>
  <c r="L28" i="5" s="1"/>
  <c r="J22" i="1"/>
  <c r="C31" i="5" s="1"/>
  <c r="K29" i="5" s="1"/>
  <c r="K22" i="1"/>
  <c r="D31" i="5" s="1"/>
  <c r="L29" i="5" s="1"/>
  <c r="J23" i="1"/>
  <c r="C38" i="5" s="1"/>
  <c r="K36" i="5" s="1"/>
  <c r="K23" i="1"/>
  <c r="D38" i="5" s="1"/>
  <c r="L36" i="5" s="1"/>
  <c r="J24" i="1"/>
  <c r="C39" i="5" s="1"/>
  <c r="K37" i="5" s="1"/>
  <c r="K24" i="1"/>
  <c r="D39" i="5" s="1"/>
  <c r="L37" i="5" s="1"/>
  <c r="J25" i="1"/>
  <c r="C46" i="5" s="1"/>
  <c r="K44" i="5" s="1"/>
  <c r="K25" i="1"/>
  <c r="D46" i="5" s="1"/>
  <c r="L44" i="5" s="1"/>
  <c r="J26" i="1"/>
  <c r="C47" i="5" s="1"/>
  <c r="K45" i="5" s="1"/>
  <c r="K26" i="1"/>
  <c r="D47" i="5" s="1"/>
  <c r="L45" i="5" s="1"/>
  <c r="K15" i="1"/>
  <c r="D6" i="5" s="1"/>
  <c r="L4" i="5" s="1"/>
  <c r="J15" i="1"/>
  <c r="C6" i="5" s="1"/>
  <c r="K4" i="5" s="1"/>
  <c r="D26" i="1"/>
  <c r="D45" i="5" s="1"/>
  <c r="C26" i="1"/>
  <c r="C45" i="5" s="1"/>
  <c r="D25" i="1"/>
  <c r="D44" i="5" s="1"/>
  <c r="C25" i="1"/>
  <c r="C44" i="5" s="1"/>
  <c r="D24" i="1"/>
  <c r="D37" i="5" s="1"/>
  <c r="C24" i="1"/>
  <c r="C37" i="5" s="1"/>
  <c r="D23" i="1"/>
  <c r="D36" i="5" s="1"/>
  <c r="C23" i="1"/>
  <c r="C36" i="5" s="1"/>
  <c r="D22" i="1"/>
  <c r="D29" i="5" s="1"/>
  <c r="C22" i="1"/>
  <c r="C29" i="5" s="1"/>
  <c r="D21" i="1"/>
  <c r="D28" i="5" s="1"/>
  <c r="C21" i="1"/>
  <c r="C28" i="5" s="1"/>
  <c r="D20" i="1"/>
  <c r="D21" i="5" s="1"/>
  <c r="C20" i="1"/>
  <c r="C21" i="5" s="1"/>
  <c r="D19" i="1"/>
  <c r="D20" i="5" s="1"/>
  <c r="C19" i="1"/>
  <c r="C20" i="5" s="1"/>
  <c r="D18" i="1"/>
  <c r="D13" i="5" s="1"/>
  <c r="C18" i="1"/>
  <c r="C13" i="5" s="1"/>
  <c r="D17" i="1"/>
  <c r="D12" i="5" s="1"/>
  <c r="C17" i="1"/>
  <c r="C12" i="5" s="1"/>
  <c r="D16" i="1"/>
  <c r="D5" i="5" s="1"/>
  <c r="L7" i="5" s="1"/>
  <c r="C16" i="1"/>
  <c r="C5" i="5" s="1"/>
  <c r="K7" i="5" s="1"/>
  <c r="D15" i="1"/>
  <c r="D4" i="5" s="1"/>
  <c r="L6" i="5" s="1"/>
  <c r="C15" i="1"/>
  <c r="C4" i="5" s="1"/>
  <c r="K6" i="5" s="1"/>
  <c r="A15" i="1"/>
  <c r="A17" i="1" s="1"/>
  <c r="A19" i="1" s="1"/>
  <c r="A21" i="1" s="1"/>
  <c r="A23" i="1" s="1"/>
  <c r="A25" i="1" s="1"/>
  <c r="A28" i="1" s="1"/>
  <c r="A30" i="1" s="1"/>
  <c r="A32" i="1" s="1"/>
  <c r="A34" i="1" s="1"/>
  <c r="A36" i="1" s="1"/>
  <c r="A38" i="1" s="1"/>
  <c r="A41" i="1" s="1"/>
  <c r="A43" i="1" s="1"/>
  <c r="A45" i="1" s="1"/>
  <c r="A52" i="7" s="1"/>
  <c r="O60" i="1"/>
  <c r="A60" i="1"/>
  <c r="A62" i="1"/>
  <c r="E41" i="1" l="1"/>
  <c r="F41" i="1" s="1"/>
  <c r="K62" i="1"/>
  <c r="D56" i="1"/>
  <c r="C53" i="1"/>
  <c r="C59" i="1"/>
  <c r="M62" i="1"/>
  <c r="D54" i="7"/>
  <c r="M63" i="1"/>
  <c r="D55" i="7"/>
  <c r="M60" i="1"/>
  <c r="D46" i="7"/>
  <c r="L44" i="7" s="1"/>
  <c r="K59" i="1"/>
  <c r="M61" i="1"/>
  <c r="D47" i="7"/>
  <c r="L45" i="7" s="1"/>
  <c r="M59" i="1"/>
  <c r="M58" i="1"/>
  <c r="D62" i="1"/>
  <c r="D52" i="7"/>
  <c r="L54" i="7" s="1"/>
  <c r="D61" i="1"/>
  <c r="D45" i="7"/>
  <c r="D59" i="1"/>
  <c r="D37" i="7"/>
  <c r="D58" i="1"/>
  <c r="D36" i="7"/>
  <c r="D63" i="1"/>
  <c r="D53" i="7"/>
  <c r="L55" i="7" s="1"/>
  <c r="D60" i="1"/>
  <c r="D44" i="7"/>
  <c r="C62" i="1"/>
  <c r="M52" i="1"/>
  <c r="D14" i="7"/>
  <c r="K56" i="1"/>
  <c r="M57" i="1"/>
  <c r="D31" i="7"/>
  <c r="M54" i="1"/>
  <c r="D22" i="7"/>
  <c r="M53" i="1"/>
  <c r="D15" i="7"/>
  <c r="M56" i="1"/>
  <c r="M55" i="1"/>
  <c r="D23" i="7"/>
  <c r="K53" i="1"/>
  <c r="D57" i="1"/>
  <c r="D7" i="7"/>
  <c r="D55" i="1"/>
  <c r="D63" i="5"/>
  <c r="L61" i="5" s="1"/>
  <c r="D54" i="1"/>
  <c r="D62" i="5"/>
  <c r="L60" i="5" s="1"/>
  <c r="D53" i="1"/>
  <c r="D55" i="5"/>
  <c r="L53" i="5" s="1"/>
  <c r="D52" i="1"/>
  <c r="D54" i="5"/>
  <c r="L52" i="5" s="1"/>
  <c r="C7" i="1" a="1"/>
  <c r="C7" i="1" s="1"/>
  <c r="S7" i="1" s="1"/>
  <c r="C54" i="5"/>
  <c r="K52" i="5" s="1"/>
  <c r="C61" i="1"/>
  <c r="K36" i="7"/>
  <c r="K63" i="1"/>
  <c r="K60" i="1"/>
  <c r="C63" i="1"/>
  <c r="K57" i="1"/>
  <c r="C14" i="7"/>
  <c r="K12" i="7" s="1"/>
  <c r="C57" i="1"/>
  <c r="E39" i="1"/>
  <c r="C6" i="7"/>
  <c r="K4" i="7" s="1"/>
  <c r="C44" i="7"/>
  <c r="C54" i="1"/>
  <c r="C22" i="7"/>
  <c r="K20" i="7" s="1"/>
  <c r="C36" i="7"/>
  <c r="C63" i="5"/>
  <c r="K61" i="5" s="1"/>
  <c r="C23" i="7"/>
  <c r="K21" i="7" s="1"/>
  <c r="C47" i="7"/>
  <c r="K45" i="7" s="1"/>
  <c r="E22" i="1"/>
  <c r="E20" i="1"/>
  <c r="E16" i="1"/>
  <c r="A4" i="5"/>
  <c r="E19" i="1"/>
  <c r="L39" i="1"/>
  <c r="L23" i="1"/>
  <c r="E25" i="1"/>
  <c r="L37" i="1"/>
  <c r="E42" i="1"/>
  <c r="E17" i="1"/>
  <c r="L36" i="1"/>
  <c r="L21" i="1"/>
  <c r="E35" i="1"/>
  <c r="L46" i="1"/>
  <c r="L35" i="1"/>
  <c r="L20" i="1"/>
  <c r="E33" i="1"/>
  <c r="L18" i="1"/>
  <c r="L24" i="1"/>
  <c r="E37" i="1"/>
  <c r="E34" i="1"/>
  <c r="E31" i="1"/>
  <c r="E29" i="1"/>
  <c r="L45" i="1"/>
  <c r="L32" i="1"/>
  <c r="E26" i="1"/>
  <c r="L31" i="1"/>
  <c r="E18" i="1"/>
  <c r="E21" i="1"/>
  <c r="E46" i="1"/>
  <c r="L43" i="1"/>
  <c r="L17" i="1"/>
  <c r="E23" i="1"/>
  <c r="L42" i="1"/>
  <c r="L29" i="1"/>
  <c r="E36" i="1"/>
  <c r="E30" i="1"/>
  <c r="A28" i="5"/>
  <c r="A12" i="7"/>
  <c r="A36" i="5"/>
  <c r="A28" i="7"/>
  <c r="A44" i="5"/>
  <c r="A20" i="7"/>
  <c r="A52" i="5"/>
  <c r="A36" i="7"/>
  <c r="A12" i="5"/>
  <c r="A60" i="5"/>
  <c r="A44" i="7"/>
  <c r="A20" i="5"/>
  <c r="A4" i="7"/>
  <c r="E44" i="1"/>
  <c r="L25" i="1"/>
  <c r="L22" i="1"/>
  <c r="L19" i="1"/>
  <c r="L16" i="1"/>
  <c r="E38" i="1"/>
  <c r="E32" i="1"/>
  <c r="L41" i="1"/>
  <c r="E28" i="1"/>
  <c r="L15" i="1"/>
  <c r="L38" i="1"/>
  <c r="L26" i="1"/>
  <c r="E45" i="1"/>
  <c r="E43" i="1"/>
  <c r="E24" i="1"/>
  <c r="L30" i="1"/>
  <c r="L33" i="1"/>
  <c r="E10" i="1"/>
  <c r="L44" i="1"/>
  <c r="L34" i="1"/>
  <c r="L28" i="1"/>
  <c r="C10" i="1" a="1"/>
  <c r="C10" i="1" s="1"/>
  <c r="C11" i="1" a="1"/>
  <c r="C11" i="1" s="1"/>
  <c r="E11" i="1"/>
  <c r="M41" i="1" l="1"/>
  <c r="E38" i="7"/>
  <c r="M36" i="7" s="1"/>
  <c r="M44" i="1"/>
  <c r="E47" i="7"/>
  <c r="M45" i="7" s="1"/>
  <c r="M42" i="1"/>
  <c r="E39" i="7"/>
  <c r="M37" i="7" s="1"/>
  <c r="M46" i="1"/>
  <c r="E55" i="7"/>
  <c r="M43" i="1"/>
  <c r="E46" i="7"/>
  <c r="M44" i="7" s="1"/>
  <c r="M45" i="1"/>
  <c r="E54" i="7"/>
  <c r="F43" i="1"/>
  <c r="E44" i="7"/>
  <c r="F45" i="1"/>
  <c r="E52" i="7"/>
  <c r="M54" i="7" s="1"/>
  <c r="E61" i="1"/>
  <c r="E45" i="7"/>
  <c r="F42" i="1"/>
  <c r="E37" i="7"/>
  <c r="E58" i="1"/>
  <c r="E36" i="7"/>
  <c r="F46" i="1"/>
  <c r="E53" i="7"/>
  <c r="M55" i="7" s="1"/>
  <c r="M34" i="1"/>
  <c r="E14" i="7"/>
  <c r="M36" i="1"/>
  <c r="E22" i="7"/>
  <c r="M39" i="1"/>
  <c r="E31" i="7"/>
  <c r="M35" i="1"/>
  <c r="E15" i="7"/>
  <c r="M37" i="1"/>
  <c r="E23" i="7"/>
  <c r="M38" i="1"/>
  <c r="E30" i="7"/>
  <c r="M30" i="1"/>
  <c r="E62" i="5"/>
  <c r="M60" i="5" s="1"/>
  <c r="M29" i="1"/>
  <c r="E55" i="5"/>
  <c r="M53" i="5" s="1"/>
  <c r="M31" i="1"/>
  <c r="E63" i="5"/>
  <c r="M61" i="5" s="1"/>
  <c r="M28" i="1"/>
  <c r="E54" i="5"/>
  <c r="M52" i="5" s="1"/>
  <c r="M33" i="1"/>
  <c r="E7" i="7"/>
  <c r="M32" i="1"/>
  <c r="E6" i="7"/>
  <c r="F39" i="1"/>
  <c r="F29" i="7" s="1"/>
  <c r="E29" i="7"/>
  <c r="F37" i="1"/>
  <c r="F21" i="7" s="1"/>
  <c r="E21" i="7"/>
  <c r="F35" i="1"/>
  <c r="F13" i="7" s="1"/>
  <c r="N15" i="7" s="1"/>
  <c r="E13" i="7"/>
  <c r="M15" i="7" s="1"/>
  <c r="F31" i="1"/>
  <c r="F61" i="5" s="1"/>
  <c r="E61" i="5"/>
  <c r="F34" i="1"/>
  <c r="F12" i="7" s="1"/>
  <c r="N14" i="7" s="1"/>
  <c r="E12" i="7"/>
  <c r="M14" i="7" s="1"/>
  <c r="F30" i="1"/>
  <c r="F60" i="5" s="1"/>
  <c r="E60" i="5"/>
  <c r="F36" i="1"/>
  <c r="F20" i="7" s="1"/>
  <c r="E20" i="7"/>
  <c r="F32" i="1"/>
  <c r="F4" i="7" s="1"/>
  <c r="N6" i="7" s="1"/>
  <c r="E4" i="7"/>
  <c r="M6" i="7" s="1"/>
  <c r="F38" i="1"/>
  <c r="F28" i="7" s="1"/>
  <c r="E28" i="7"/>
  <c r="F28" i="1"/>
  <c r="F52" i="5" s="1"/>
  <c r="E52" i="5"/>
  <c r="F29" i="1"/>
  <c r="F53" i="5" s="1"/>
  <c r="E53" i="5"/>
  <c r="F33" i="1"/>
  <c r="F5" i="7" s="1"/>
  <c r="N7" i="7" s="1"/>
  <c r="E5" i="7"/>
  <c r="M7" i="7" s="1"/>
  <c r="M17" i="1"/>
  <c r="F14" i="5" s="1"/>
  <c r="N12" i="5" s="1"/>
  <c r="E14" i="5"/>
  <c r="M12" i="5" s="1"/>
  <c r="M24" i="1"/>
  <c r="F39" i="5" s="1"/>
  <c r="N37" i="5" s="1"/>
  <c r="E39" i="5"/>
  <c r="M37" i="5" s="1"/>
  <c r="M20" i="1"/>
  <c r="F23" i="5" s="1"/>
  <c r="N21" i="5" s="1"/>
  <c r="E23" i="5"/>
  <c r="M21" i="5" s="1"/>
  <c r="M15" i="1"/>
  <c r="F6" i="5" s="1"/>
  <c r="N4" i="5" s="1"/>
  <c r="E6" i="5"/>
  <c r="M4" i="5" s="1"/>
  <c r="M23" i="1"/>
  <c r="F38" i="5" s="1"/>
  <c r="N36" i="5" s="1"/>
  <c r="E38" i="5"/>
  <c r="M36" i="5" s="1"/>
  <c r="M25" i="1"/>
  <c r="F46" i="5" s="1"/>
  <c r="N44" i="5" s="1"/>
  <c r="E46" i="5"/>
  <c r="M44" i="5" s="1"/>
  <c r="M26" i="1"/>
  <c r="F47" i="5" s="1"/>
  <c r="N45" i="5" s="1"/>
  <c r="E47" i="5"/>
  <c r="M45" i="5" s="1"/>
  <c r="M16" i="1"/>
  <c r="F7" i="5" s="1"/>
  <c r="N5" i="5" s="1"/>
  <c r="E7" i="5"/>
  <c r="M5" i="5" s="1"/>
  <c r="M19" i="1"/>
  <c r="F22" i="5" s="1"/>
  <c r="N20" i="5" s="1"/>
  <c r="E22" i="5"/>
  <c r="M20" i="5" s="1"/>
  <c r="M18" i="1"/>
  <c r="F15" i="5" s="1"/>
  <c r="N13" i="5" s="1"/>
  <c r="E15" i="5"/>
  <c r="M13" i="5" s="1"/>
  <c r="M21" i="1"/>
  <c r="F30" i="5" s="1"/>
  <c r="N28" i="5" s="1"/>
  <c r="E30" i="5"/>
  <c r="M28" i="5" s="1"/>
  <c r="M22" i="1"/>
  <c r="F31" i="5" s="1"/>
  <c r="N29" i="5" s="1"/>
  <c r="E31" i="5"/>
  <c r="M29" i="5" s="1"/>
  <c r="F16" i="1"/>
  <c r="F5" i="5" s="1"/>
  <c r="N7" i="5" s="1"/>
  <c r="E5" i="5"/>
  <c r="M7" i="5" s="1"/>
  <c r="F20" i="1"/>
  <c r="F21" i="5" s="1"/>
  <c r="E21" i="5"/>
  <c r="F19" i="1"/>
  <c r="F20" i="5" s="1"/>
  <c r="E20" i="5"/>
  <c r="F22" i="1"/>
  <c r="F29" i="5" s="1"/>
  <c r="E29" i="5"/>
  <c r="F18" i="1"/>
  <c r="F13" i="5" s="1"/>
  <c r="E13" i="5"/>
  <c r="F17" i="1"/>
  <c r="F12" i="5" s="1"/>
  <c r="E12" i="5"/>
  <c r="F23" i="1"/>
  <c r="F36" i="5" s="1"/>
  <c r="E36" i="5"/>
  <c r="F26" i="1"/>
  <c r="F45" i="5" s="1"/>
  <c r="E45" i="5"/>
  <c r="F25" i="1"/>
  <c r="F44" i="5" s="1"/>
  <c r="E44" i="5"/>
  <c r="F24" i="1"/>
  <c r="F37" i="5" s="1"/>
  <c r="E37" i="5"/>
  <c r="F21" i="1"/>
  <c r="F28" i="5" s="1"/>
  <c r="E28" i="5"/>
  <c r="S11" i="1"/>
  <c r="T11" i="1"/>
  <c r="S10" i="1"/>
  <c r="T10" i="1"/>
  <c r="E63" i="1"/>
  <c r="E59" i="1"/>
  <c r="E55" i="1"/>
  <c r="E53" i="1"/>
  <c r="F44" i="1"/>
  <c r="E56" i="1"/>
  <c r="E62" i="1"/>
  <c r="E54" i="1"/>
  <c r="E57" i="1"/>
  <c r="E52" i="1"/>
  <c r="E60" i="1"/>
  <c r="E15" i="1"/>
  <c r="N62" i="1" l="1"/>
  <c r="F54" i="7"/>
  <c r="N59" i="1"/>
  <c r="F39" i="7"/>
  <c r="N37" i="7" s="1"/>
  <c r="N60" i="1"/>
  <c r="F46" i="7"/>
  <c r="N44" i="7" s="1"/>
  <c r="N61" i="1"/>
  <c r="F47" i="7"/>
  <c r="N45" i="7" s="1"/>
  <c r="N63" i="1"/>
  <c r="F55" i="7"/>
  <c r="N58" i="1"/>
  <c r="F38" i="7"/>
  <c r="N36" i="7" s="1"/>
  <c r="F63" i="1"/>
  <c r="F53" i="7"/>
  <c r="N55" i="7" s="1"/>
  <c r="F62" i="1"/>
  <c r="F52" i="7"/>
  <c r="N54" i="7" s="1"/>
  <c r="F58" i="1"/>
  <c r="F36" i="7"/>
  <c r="F61" i="1"/>
  <c r="F45" i="7"/>
  <c r="F59" i="1"/>
  <c r="F37" i="7"/>
  <c r="F60" i="1"/>
  <c r="F44" i="7"/>
  <c r="N56" i="1"/>
  <c r="F30" i="7"/>
  <c r="N57" i="1"/>
  <c r="F31" i="7"/>
  <c r="N55" i="1"/>
  <c r="F23" i="7"/>
  <c r="N54" i="1"/>
  <c r="F22" i="7"/>
  <c r="N53" i="1"/>
  <c r="F15" i="7"/>
  <c r="N52" i="1"/>
  <c r="F14" i="7"/>
  <c r="F56" i="1"/>
  <c r="F6" i="7"/>
  <c r="F55" i="1"/>
  <c r="F63" i="5"/>
  <c r="N61" i="5" s="1"/>
  <c r="F57" i="1"/>
  <c r="F7" i="7"/>
  <c r="F53" i="1"/>
  <c r="F55" i="5"/>
  <c r="N53" i="5" s="1"/>
  <c r="F52" i="1"/>
  <c r="F54" i="5"/>
  <c r="N52" i="5" s="1"/>
  <c r="F54" i="1"/>
  <c r="F62" i="5"/>
  <c r="N60" i="5" s="1"/>
  <c r="F15" i="1"/>
  <c r="F4" i="5" s="1"/>
  <c r="N6" i="5" s="1"/>
  <c r="E4" i="5"/>
  <c r="M6" i="5" s="1"/>
  <c r="M50" i="7"/>
  <c r="K50" i="7"/>
  <c r="E50" i="7"/>
  <c r="C50" i="7"/>
  <c r="M42" i="7"/>
  <c r="K42" i="7"/>
  <c r="E42" i="7"/>
  <c r="C42" i="7"/>
  <c r="M34" i="7"/>
  <c r="K34" i="7"/>
  <c r="E34" i="7"/>
  <c r="C34" i="7"/>
  <c r="I27" i="7"/>
  <c r="M26" i="7"/>
  <c r="K26" i="7"/>
  <c r="E26" i="7"/>
  <c r="C26" i="7"/>
  <c r="I19" i="7"/>
  <c r="M18" i="7"/>
  <c r="K18" i="7"/>
  <c r="E18" i="7"/>
  <c r="C18" i="7"/>
  <c r="I11" i="7"/>
  <c r="M10" i="7"/>
  <c r="K10" i="7"/>
  <c r="E10" i="7"/>
  <c r="C10" i="7"/>
  <c r="I3" i="7"/>
  <c r="M2" i="7"/>
  <c r="K2" i="7"/>
  <c r="E2" i="7"/>
  <c r="C2" i="7"/>
  <c r="I59" i="5" l="1"/>
  <c r="M58" i="5"/>
  <c r="K58" i="5"/>
  <c r="E58" i="5"/>
  <c r="C58" i="5"/>
  <c r="I51" i="5"/>
  <c r="M50" i="5"/>
  <c r="K50" i="5"/>
  <c r="E50" i="5"/>
  <c r="C50" i="5"/>
  <c r="M42" i="5"/>
  <c r="K42" i="5"/>
  <c r="E42" i="5"/>
  <c r="C42" i="5"/>
  <c r="M34" i="5"/>
  <c r="K34" i="5"/>
  <c r="C34" i="5"/>
  <c r="M26" i="5"/>
  <c r="K26" i="5"/>
  <c r="E26" i="5"/>
  <c r="C26" i="5"/>
  <c r="M18" i="5"/>
  <c r="K18" i="5"/>
  <c r="E18" i="5"/>
  <c r="C18" i="5"/>
  <c r="M10" i="5"/>
  <c r="K10" i="5"/>
  <c r="E10" i="5"/>
  <c r="C10" i="5"/>
  <c r="M2" i="5"/>
  <c r="K2" i="5"/>
  <c r="E2" i="5"/>
  <c r="C2" i="5"/>
  <c r="E9" i="1" l="1"/>
  <c r="E8" i="1"/>
  <c r="E7" i="1"/>
  <c r="T7" i="1" s="1"/>
  <c r="M62" i="5" l="1"/>
  <c r="M14" i="5"/>
  <c r="M39" i="7"/>
  <c r="M55" i="5"/>
  <c r="M31" i="5"/>
  <c r="M38" i="7"/>
  <c r="M54" i="5"/>
  <c r="M30" i="5"/>
  <c r="N38" i="7"/>
  <c r="M31" i="7"/>
  <c r="M23" i="5"/>
  <c r="N47" i="7"/>
  <c r="M46" i="7"/>
  <c r="M22" i="7"/>
  <c r="M38" i="5"/>
  <c r="N39" i="7"/>
  <c r="M30" i="7"/>
  <c r="M22" i="5"/>
  <c r="N46" i="7"/>
  <c r="M47" i="7"/>
  <c r="M23" i="7"/>
  <c r="M63" i="5"/>
  <c r="M39" i="5"/>
  <c r="K39" i="7" l="1"/>
  <c r="M15" i="5"/>
  <c r="L39" i="7"/>
  <c r="K46" i="7"/>
  <c r="L47" i="7"/>
  <c r="M46" i="5"/>
  <c r="K54" i="7"/>
  <c r="K55" i="7"/>
  <c r="M47" i="5"/>
  <c r="L46" i="7"/>
  <c r="K47" i="7"/>
  <c r="K38" i="7"/>
  <c r="L38" i="7"/>
  <c r="I4" i="5"/>
  <c r="K14" i="5" l="1"/>
  <c r="K38" i="5"/>
  <c r="K47" i="5"/>
  <c r="L55" i="5"/>
  <c r="L30" i="7"/>
  <c r="L14" i="5"/>
  <c r="L23" i="5"/>
  <c r="L38" i="5"/>
  <c r="L47" i="5"/>
  <c r="K7" i="7"/>
  <c r="K22" i="7"/>
  <c r="K31" i="7"/>
  <c r="K15" i="5"/>
  <c r="K30" i="5"/>
  <c r="K39" i="5"/>
  <c r="L62" i="5"/>
  <c r="L22" i="7"/>
  <c r="L31" i="7"/>
  <c r="L15" i="5"/>
  <c r="L30" i="5"/>
  <c r="L39" i="5"/>
  <c r="K54" i="5"/>
  <c r="K63" i="5"/>
  <c r="K23" i="7"/>
  <c r="K22" i="5"/>
  <c r="K31" i="5"/>
  <c r="K46" i="5"/>
  <c r="L54" i="5"/>
  <c r="L63" i="5"/>
  <c r="L23" i="7"/>
  <c r="K23" i="5"/>
  <c r="K62" i="5"/>
  <c r="L22" i="5"/>
  <c r="L31" i="5"/>
  <c r="L46" i="5"/>
  <c r="K55" i="5"/>
  <c r="K6" i="7"/>
  <c r="K30" i="7"/>
  <c r="C9" i="1"/>
  <c r="C8" i="1"/>
  <c r="J52" i="1"/>
  <c r="B52" i="1"/>
  <c r="S9" i="1" l="1"/>
  <c r="T9" i="1"/>
  <c r="T8" i="1"/>
  <c r="S8" i="1"/>
  <c r="N55" i="5"/>
  <c r="N14" i="5"/>
  <c r="N22" i="7"/>
  <c r="N39" i="5"/>
  <c r="N22" i="5"/>
  <c r="N38" i="5"/>
  <c r="N15" i="5"/>
  <c r="N23" i="7"/>
  <c r="N46" i="5"/>
  <c r="N30" i="7"/>
  <c r="N23" i="5"/>
  <c r="N47" i="5"/>
  <c r="N31" i="7"/>
  <c r="N31" i="5"/>
  <c r="N62" i="5"/>
  <c r="N63" i="5"/>
  <c r="N30" i="5"/>
  <c r="N54" i="5"/>
  <c r="I12" i="5"/>
  <c r="U9" i="1" l="1"/>
  <c r="D9" i="1" s="1"/>
  <c r="U7" i="1"/>
  <c r="D7" i="1" s="1"/>
  <c r="U8" i="1"/>
  <c r="D8" i="1" s="1"/>
  <c r="U10" i="1"/>
  <c r="D10" i="1" s="1"/>
  <c r="U11" i="1"/>
  <c r="D11" i="1" s="1"/>
  <c r="I20" i="5"/>
  <c r="A56" i="1" l="1"/>
  <c r="A54" i="1"/>
  <c r="I28" i="5"/>
  <c r="I36" i="5" l="1"/>
  <c r="I44" i="5" l="1"/>
  <c r="I52" i="1"/>
  <c r="I52" i="5" l="1"/>
  <c r="I54" i="1"/>
  <c r="I60" i="5" l="1"/>
  <c r="I56" i="1"/>
  <c r="I4" i="7" l="1"/>
  <c r="I58" i="1"/>
  <c r="I12" i="7"/>
  <c r="I20" i="7" l="1"/>
  <c r="I60" i="1"/>
  <c r="I62" i="1" l="1"/>
  <c r="I28" i="7"/>
  <c r="I36" i="7" l="1"/>
  <c r="I44" i="7" l="1"/>
  <c r="I52" i="7" l="1"/>
  <c r="A52" i="1"/>
  <c r="N52" i="7" l="1"/>
  <c r="M53" i="7"/>
  <c r="N53" i="7"/>
  <c r="L52" i="7"/>
  <c r="L53" i="7"/>
  <c r="M52" i="7"/>
  <c r="M29" i="7"/>
  <c r="M28" i="7"/>
  <c r="L29" i="7"/>
  <c r="N29" i="7"/>
  <c r="N28" i="7"/>
  <c r="L28" i="7"/>
  <c r="M21" i="7"/>
  <c r="M20" i="7"/>
  <c r="N21" i="7"/>
  <c r="L20" i="7"/>
  <c r="N20" i="7"/>
  <c r="L21" i="7"/>
  <c r="M12" i="7"/>
  <c r="M13" i="7"/>
  <c r="N12" i="7"/>
  <c r="L12" i="7"/>
  <c r="N13" i="7"/>
  <c r="L13" i="7"/>
  <c r="N4" i="7"/>
  <c r="N5" i="7"/>
  <c r="L5" i="7"/>
  <c r="L4" i="7"/>
  <c r="M5" i="7"/>
  <c r="M4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<sst xmlns="http://schemas.openxmlformats.org/spreadsheetml/2006/main" count="461" uniqueCount="116">
  <si>
    <t>Club</t>
  </si>
  <si>
    <t>Pair Points</t>
  </si>
  <si>
    <t>Player</t>
  </si>
  <si>
    <t>Club 1</t>
  </si>
  <si>
    <t>Club 2</t>
  </si>
  <si>
    <t>Club 3</t>
  </si>
  <si>
    <t>Club 4</t>
  </si>
  <si>
    <t>Club 5</t>
  </si>
  <si>
    <t>Best 5 Scores</t>
  </si>
  <si>
    <t>League Points</t>
  </si>
  <si>
    <t>Venue:</t>
  </si>
  <si>
    <t>Date:</t>
  </si>
  <si>
    <t>Start Time</t>
  </si>
  <si>
    <t>Notes:</t>
  </si>
  <si>
    <t>It is suggested that Clubs are ranked in order of distance from the Venue</t>
  </si>
  <si>
    <t>League points will have to be entered manually. Note the rules for ties.</t>
  </si>
  <si>
    <r>
      <t xml:space="preserve">Copy and paste the names and exact Handicap Index of each team's players from the Entry Forms into their cells. </t>
    </r>
    <r>
      <rPr>
        <b/>
        <sz val="11"/>
        <color theme="1"/>
        <rFont val="Calibri"/>
        <family val="2"/>
        <scheme val="minor"/>
      </rPr>
      <t xml:space="preserve">Note: </t>
    </r>
    <r>
      <rPr>
        <sz val="11"/>
        <color theme="1"/>
        <rFont val="Calibri"/>
        <family val="2"/>
        <scheme val="minor"/>
      </rPr>
      <t>2 teams have to be split</t>
    </r>
  </si>
  <si>
    <t>Once the Handicap Indexes are entered, the 85% stroke allowance will automatically populate</t>
  </si>
  <si>
    <t>HCP Index</t>
  </si>
  <si>
    <t>HI</t>
  </si>
  <si>
    <t>CH</t>
  </si>
  <si>
    <t>Time</t>
  </si>
  <si>
    <t>Discard</t>
  </si>
  <si>
    <t>The Printable version will fill names and strokes received and scores</t>
  </si>
  <si>
    <t>The Printable version will fill the results table</t>
  </si>
  <si>
    <t xml:space="preserve">Playing
Handicap </t>
  </si>
  <si>
    <t>PH</t>
  </si>
  <si>
    <t xml:space="preserve">Enter first tee time in colon format and the tee interval in minutes and the rest will automatically populate </t>
  </si>
  <si>
    <t>Slope Rating</t>
  </si>
  <si>
    <t>Tees</t>
  </si>
  <si>
    <t>A</t>
  </si>
  <si>
    <t>B</t>
  </si>
  <si>
    <t>SDSL</t>
  </si>
  <si>
    <t>C</t>
  </si>
  <si>
    <t>D</t>
  </si>
  <si>
    <t>Course Rating</t>
  </si>
  <si>
    <t>Course Par</t>
  </si>
  <si>
    <t>Course
HCP</t>
  </si>
  <si>
    <t>Playing Handicap Allowance</t>
  </si>
  <si>
    <t>Slot time (Minutes)</t>
  </si>
  <si>
    <t xml:space="preserve">Best 5 scores will automatically fill in cells C7 to C11.  </t>
  </si>
  <si>
    <t>Enter the 5 clubs' names in cells B7 to B11 and the rest will automatically populate</t>
  </si>
  <si>
    <t>Please do NOT change these cells</t>
  </si>
  <si>
    <r>
      <t xml:space="preserve">Enter the </t>
    </r>
    <r>
      <rPr>
        <b/>
        <sz val="11"/>
        <color theme="1"/>
        <rFont val="Calibri"/>
        <family val="2"/>
        <scheme val="minor"/>
      </rPr>
      <t>VENUE,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DATE,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SLOPE RATING</t>
    </r>
    <r>
      <rPr>
        <sz val="11"/>
        <color theme="1"/>
        <rFont val="Calibri"/>
        <family val="2"/>
        <scheme val="minor"/>
      </rPr>
      <t>,</t>
    </r>
    <r>
      <rPr>
        <b/>
        <sz val="11"/>
        <color theme="1"/>
        <rFont val="Calibri"/>
        <family val="2"/>
        <scheme val="minor"/>
      </rPr>
      <t xml:space="preserve"> PAR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COURSE RATING</t>
    </r>
    <r>
      <rPr>
        <sz val="11"/>
        <color theme="1"/>
        <rFont val="Calibri"/>
        <family val="2"/>
        <scheme val="minor"/>
      </rPr>
      <t xml:space="preserve"> and</t>
    </r>
    <r>
      <rPr>
        <b/>
        <sz val="11"/>
        <color theme="1"/>
        <rFont val="Calibri"/>
        <family val="2"/>
        <scheme val="minor"/>
      </rPr>
      <t xml:space="preserve"> TEES</t>
    </r>
    <r>
      <rPr>
        <sz val="11"/>
        <color theme="1"/>
        <rFont val="Calibri"/>
        <family val="2"/>
        <scheme val="minor"/>
      </rPr>
      <t xml:space="preserve"> of your event</t>
    </r>
  </si>
  <si>
    <t>On the tab Card Labels: labels printed which may be cut and glued / stapled to the card or can be transferred to printed labels</t>
  </si>
  <si>
    <t>ALL scores of 42 or more have to be submitted to England Golf for possible handicap adjustments</t>
  </si>
  <si>
    <t>First Tee time (09:15)</t>
  </si>
  <si>
    <t>Points</t>
  </si>
  <si>
    <t>Team</t>
  </si>
  <si>
    <t>Actual
Total
Points</t>
  </si>
  <si>
    <t>Modified
 for Discard
Points</t>
  </si>
  <si>
    <t>Corrected
Ranking</t>
  </si>
  <si>
    <t>Resolution of equal points</t>
  </si>
  <si>
    <t>Club Name</t>
  </si>
  <si>
    <t>Ref</t>
  </si>
  <si>
    <t>Enter the team names. It is suggested that Clubs are ranked in order of distance from the Venue
Tee slots 1 to 6: Team 1 v Team 2
Tee Slots 7 to 9: Team 3 v Team 4 (pairs 1 to 3)
Tee Slots 10 to 12: Team 3 (pairs 4 to 6) v Team 5 (pairs 1 to 3)
Tee Slots 13 to 15: Team 4 (pairs 4 to 6) v Team 5 (pairs 4 to 6)</t>
  </si>
  <si>
    <t>Enter first tee time in colon format and the tee interval in minutes e.g. 09:15   and 10</t>
  </si>
  <si>
    <t>Copy and paste the names and exact Handicap Index of each team's players from the Entry Forms</t>
  </si>
  <si>
    <t>After closing competion post results to all teams capatains and Malcom Toone</t>
  </si>
  <si>
    <t>Scores, discards and leauge points automatically calculated</t>
  </si>
  <si>
    <t>SCORES OF 42 AND ABOVE TO BE POSTED FOR WHS HANDICAP REVIEW</t>
  </si>
  <si>
    <t>Enter the points scored by each team on completion of EACH round as soon as possible  and display in club house</t>
  </si>
  <si>
    <t>Club 1 Player 1</t>
  </si>
  <si>
    <t>Club 1 Player 2</t>
  </si>
  <si>
    <t>Club 1 Player 3</t>
  </si>
  <si>
    <t>Club 1 Player 4</t>
  </si>
  <si>
    <t>Club 1 Player 5</t>
  </si>
  <si>
    <t>Club 1 Player 6</t>
  </si>
  <si>
    <t>Club 1 Player 7</t>
  </si>
  <si>
    <t>Club 1 Player 8</t>
  </si>
  <si>
    <t>Club 1 Player 9</t>
  </si>
  <si>
    <t>Club 1 Player 10</t>
  </si>
  <si>
    <t>Club 1 Player 11</t>
  </si>
  <si>
    <t>Club 1 Player 12</t>
  </si>
  <si>
    <r>
      <t xml:space="preserve">Notes: ONLY ENTER DATA IN </t>
    </r>
    <r>
      <rPr>
        <b/>
        <sz val="11"/>
        <rFont val="Calibri"/>
        <family val="2"/>
        <scheme val="minor"/>
      </rPr>
      <t xml:space="preserve">YELLOW CELLS </t>
    </r>
    <r>
      <rPr>
        <b/>
        <sz val="11"/>
        <color theme="1"/>
        <rFont val="Calibri"/>
        <family val="2"/>
        <scheme val="minor"/>
      </rPr>
      <t>- PRINTOUT &amp; LABELS cannot be changed</t>
    </r>
  </si>
  <si>
    <t>Andy Griffiths</t>
  </si>
  <si>
    <t>Bob Jones</t>
  </si>
  <si>
    <t>Nigel Keeler</t>
  </si>
  <si>
    <t>Kevin Bowen</t>
  </si>
  <si>
    <t>Grahame Sanford</t>
  </si>
  <si>
    <t>Christopher Baggott</t>
  </si>
  <si>
    <t>Dave Roberts</t>
  </si>
  <si>
    <t>Ian Scott</t>
  </si>
  <si>
    <t>Keith Rendell</t>
  </si>
  <si>
    <t>Dave Henry</t>
  </si>
  <si>
    <t>Gerry Brown</t>
  </si>
  <si>
    <t>Paddy Porter</t>
  </si>
  <si>
    <t>Tony Allsopp</t>
  </si>
  <si>
    <t>David Ruffett</t>
  </si>
  <si>
    <t>Alan Clydesdale</t>
  </si>
  <si>
    <t>Andy Rooker</t>
  </si>
  <si>
    <t>Alan Lawson</t>
  </si>
  <si>
    <t>Derek Leech</t>
  </si>
  <si>
    <t>Mick Parrett</t>
  </si>
  <si>
    <t>Paul Scholfield</t>
  </si>
  <si>
    <t>Ray Pratt</t>
  </si>
  <si>
    <t>Barry Gromett</t>
  </si>
  <si>
    <t>Keith Crawford</t>
  </si>
  <si>
    <t>Nev Taylor</t>
  </si>
  <si>
    <t>Neil Goddard</t>
  </si>
  <si>
    <t>Ashley Hocking</t>
  </si>
  <si>
    <t>Jeff Steward</t>
  </si>
  <si>
    <t>Andy Livingstone</t>
  </si>
  <si>
    <t>Neil Blackhurst</t>
  </si>
  <si>
    <t>John Pitts</t>
  </si>
  <si>
    <t>Neil Hayman</t>
  </si>
  <si>
    <t>Neil Harrison</t>
  </si>
  <si>
    <t>Barry Chubb</t>
  </si>
  <si>
    <t>Mike Brewer</t>
  </si>
  <si>
    <t>Richard Pascoe</t>
  </si>
  <si>
    <t>Alan Coles</t>
  </si>
  <si>
    <t>Staddon Heights</t>
  </si>
  <si>
    <t>Tiverton</t>
  </si>
  <si>
    <t>Stover</t>
  </si>
  <si>
    <t>Bigbury</t>
  </si>
  <si>
    <t>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</si>
</sst>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800]dddd\,\ mmmm\ dd\,\ yyyy"/>
    <numFmt numFmtId="165" formatCode="0.0"/>
    <numFmt numFmtId="166" formatCode="0.000"/>
    <numFmt numFmtId="167" formatCode="dd/mm/yy;@"/>
  </numFmts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28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5" fillId="0" borderId="0" xfId="0" applyNumberFormat="1" applyFont="1" applyAlignment="1">
      <alignment horizontal="center" vertical="center" wrapText="1"/>
    </xf>
    <xf numFmtId="20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1" xfId="0" applyNumberFormat="1" applyBorder="1" applyAlignment="1">
      <alignment horizontal="center"/>
    </xf>
    <xf numFmtId="20" fontId="0" fillId="0" borderId="1" xfId="0" applyNumberFormat="1" applyBorder="1"/>
    <xf numFmtId="20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0" fontId="0" fillId="0" borderId="4" xfId="0" applyNumberFormat="1" applyBorder="1"/>
    <xf numFmtId="165" fontId="0" fillId="0" borderId="7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20" fontId="0" fillId="0" borderId="7" xfId="0" applyNumberFormat="1" applyBorder="1"/>
    <xf numFmtId="20" fontId="0" fillId="0" borderId="6" xfId="0" applyNumberFormat="1" applyBorder="1"/>
    <xf numFmtId="20" fontId="0" fillId="0" borderId="7" xfId="0" applyNumberFormat="1" applyBorder="1" applyAlignment="1">
      <alignment horizontal="center" vertical="center"/>
    </xf>
    <xf numFmtId="20" fontId="0" fillId="0" borderId="7" xfId="0" applyNumberFormat="1" applyBorder="1" applyAlignment="1">
      <alignment horizontal="center"/>
    </xf>
    <xf numFmtId="20" fontId="3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20" fontId="0" fillId="0" borderId="1" xfId="0" applyNumberFormat="1" applyBorder="1" applyProtection="1">
      <protection locked="0"/>
    </xf>
    <xf numFmtId="2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3" fillId="3" borderId="0" xfId="0" applyNumberFormat="1" applyFont="1" applyFill="1" applyAlignment="1" applyProtection="1">
      <alignment horizontal="left"/>
      <protection locked="0"/>
    </xf>
    <xf numFmtId="2" fontId="0" fillId="0" borderId="1" xfId="0" applyNumberForma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164" fontId="3" fillId="0" borderId="0" xfId="0" applyNumberFormat="1" applyFont="1" applyAlignment="1" applyProtection="1">
      <alignment horizontal="left"/>
      <protection locked="0"/>
    </xf>
    <xf numFmtId="20" fontId="3" fillId="0" borderId="0" xfId="0" applyNumberFormat="1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164" fontId="3" fillId="0" borderId="0" xfId="0" applyNumberFormat="1" applyFont="1" applyProtection="1">
      <protection locked="0"/>
    </xf>
    <xf numFmtId="20" fontId="3" fillId="0" borderId="0" xfId="0" applyNumberFormat="1" applyFont="1"/>
    <xf numFmtId="0" fontId="0" fillId="0" borderId="0" xfId="0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20" fontId="0" fillId="0" borderId="0" xfId="0" applyNumberFormat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20" fontId="0" fillId="0" borderId="0" xfId="0" applyNumberFormat="1" applyAlignment="1" applyProtection="1">
      <alignment horizontal="left"/>
      <protection locked="0"/>
    </xf>
    <xf numFmtId="1" fontId="0" fillId="0" borderId="1" xfId="0" applyNumberFormat="1" applyBorder="1" applyProtection="1"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horizontal="center"/>
      <protection locked="0"/>
    </xf>
    <xf numFmtId="20" fontId="2" fillId="0" borderId="1" xfId="0" applyNumberFormat="1" applyFont="1" applyBorder="1" applyAlignment="1" applyProtection="1">
      <alignment horizontal="center" vertical="center" wrapText="1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0" fillId="0" borderId="0" xfId="0" applyAlignment="1" applyProtection="1">
      <alignment vertical="top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vertical="center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20" fontId="0" fillId="0" borderId="1" xfId="0" applyNumberFormat="1" applyBorder="1" applyAlignment="1" applyProtection="1">
      <alignment horizontal="center"/>
      <protection locked="0"/>
    </xf>
    <xf numFmtId="0" fontId="0" fillId="0" borderId="21" xfId="0" applyBorder="1" applyProtection="1">
      <protection locked="0"/>
    </xf>
    <xf numFmtId="20" fontId="0" fillId="0" borderId="0" xfId="0" applyNumberForma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22" xfId="0" applyFont="1" applyBorder="1"/>
    <xf numFmtId="165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left"/>
    </xf>
    <xf numFmtId="1" fontId="7" fillId="0" borderId="22" xfId="0" applyNumberFormat="1" applyFont="1" applyBorder="1"/>
    <xf numFmtId="1" fontId="0" fillId="0" borderId="0" xfId="0" applyNumberFormat="1" applyProtection="1">
      <protection locked="0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" fontId="4" fillId="0" borderId="1" xfId="0" applyNumberFormat="1" applyFont="1" applyBorder="1" applyAlignment="1" applyProtection="1">
      <alignment horizontal="center"/>
      <protection hidden="1"/>
    </xf>
    <xf numFmtId="20" fontId="4" fillId="0" borderId="13" xfId="0" applyNumberFormat="1" applyFont="1" applyBorder="1" applyProtection="1">
      <protection locked="0"/>
    </xf>
    <xf numFmtId="0" fontId="5" fillId="0" borderId="14" xfId="0" applyFont="1" applyBorder="1"/>
    <xf numFmtId="0" fontId="5" fillId="0" borderId="15" xfId="0" applyFont="1" applyBorder="1" applyAlignment="1">
      <alignment horizontal="center" vertical="center" wrapText="1"/>
    </xf>
    <xf numFmtId="20" fontId="5" fillId="0" borderId="16" xfId="0" applyNumberFormat="1" applyFont="1" applyBorder="1"/>
    <xf numFmtId="0" fontId="4" fillId="0" borderId="17" xfId="0" applyFont="1" applyBorder="1" applyAlignment="1" applyProtection="1">
      <alignment horizontal="center"/>
      <protection hidden="1"/>
    </xf>
    <xf numFmtId="1" fontId="4" fillId="0" borderId="17" xfId="0" applyNumberFormat="1" applyFont="1" applyBorder="1" applyAlignment="1" applyProtection="1">
      <alignment horizontal="center"/>
      <protection hidden="1"/>
    </xf>
    <xf numFmtId="20" fontId="5" fillId="0" borderId="18" xfId="0" applyNumberFormat="1" applyFont="1" applyBorder="1"/>
    <xf numFmtId="1" fontId="4" fillId="0" borderId="19" xfId="0" applyNumberFormat="1" applyFont="1" applyBorder="1" applyAlignment="1" applyProtection="1">
      <alignment horizontal="center"/>
      <protection hidden="1"/>
    </xf>
    <xf numFmtId="0" fontId="4" fillId="0" borderId="19" xfId="0" applyFont="1" applyBorder="1" applyAlignment="1" applyProtection="1">
      <alignment horizontal="center"/>
      <protection locked="0"/>
    </xf>
    <xf numFmtId="1" fontId="4" fillId="0" borderId="20" xfId="0" applyNumberFormat="1" applyFont="1" applyBorder="1" applyAlignment="1" applyProtection="1">
      <alignment horizontal="center"/>
      <protection hidden="1"/>
    </xf>
    <xf numFmtId="20" fontId="11" fillId="0" borderId="1" xfId="0" applyNumberFormat="1" applyFont="1" applyBorder="1"/>
    <xf numFmtId="20" fontId="11" fillId="0" borderId="7" xfId="0" applyNumberFormat="1" applyFont="1" applyBorder="1"/>
    <xf numFmtId="20" fontId="3" fillId="0" borderId="29" xfId="0" applyNumberFormat="1" applyFont="1" applyBorder="1"/>
    <xf numFmtId="0" fontId="3" fillId="0" borderId="0" xfId="0" applyFont="1"/>
    <xf numFmtId="20" fontId="2" fillId="0" borderId="13" xfId="0" applyNumberFormat="1" applyFont="1" applyBorder="1" applyAlignment="1" applyProtection="1">
      <alignment horizontal="center"/>
      <protection locked="0"/>
    </xf>
    <xf numFmtId="0" fontId="0" fillId="0" borderId="15" xfId="0" applyBorder="1" applyAlignment="1">
      <alignment horizontal="center"/>
    </xf>
    <xf numFmtId="20" fontId="2" fillId="2" borderId="16" xfId="0" applyNumberFormat="1" applyFont="1" applyFill="1" applyBorder="1"/>
    <xf numFmtId="0" fontId="0" fillId="0" borderId="17" xfId="0" applyBorder="1" applyAlignment="1">
      <alignment horizontal="center"/>
    </xf>
    <xf numFmtId="20" fontId="2" fillId="2" borderId="18" xfId="0" applyNumberFormat="1" applyFont="1" applyFill="1" applyBorder="1"/>
    <xf numFmtId="0" fontId="0" fillId="0" borderId="20" xfId="0" applyBorder="1" applyAlignment="1">
      <alignment horizontal="center"/>
    </xf>
    <xf numFmtId="20" fontId="3" fillId="2" borderId="30" xfId="0" applyNumberFormat="1" applyFont="1" applyFill="1" applyBorder="1" applyProtection="1">
      <protection locked="0"/>
    </xf>
    <xf numFmtId="0" fontId="2" fillId="0" borderId="13" xfId="0" applyFont="1" applyBorder="1" applyAlignment="1" applyProtection="1">
      <alignment horizontal="right"/>
      <protection locked="0"/>
    </xf>
    <xf numFmtId="20" fontId="3" fillId="2" borderId="15" xfId="0" applyNumberFormat="1" applyFont="1" applyFill="1" applyBorder="1" applyAlignment="1" applyProtection="1">
      <alignment horizontal="center"/>
      <protection locked="0"/>
    </xf>
    <xf numFmtId="0" fontId="2" fillId="0" borderId="18" xfId="0" applyFont="1" applyBorder="1" applyAlignment="1" applyProtection="1">
      <alignment horizontal="right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right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0" fillId="2" borderId="16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0" fillId="2" borderId="37" xfId="0" applyFill="1" applyBorder="1" applyAlignment="1">
      <alignment horizontal="left"/>
    </xf>
    <xf numFmtId="0" fontId="0" fillId="2" borderId="38" xfId="0" applyFill="1" applyBorder="1" applyAlignment="1">
      <alignment horizontal="left"/>
    </xf>
    <xf numFmtId="0" fontId="3" fillId="2" borderId="39" xfId="0" applyFont="1" applyFill="1" applyBorder="1" applyAlignment="1" applyProtection="1">
      <alignment horizontal="center"/>
      <protection locked="0"/>
    </xf>
    <xf numFmtId="0" fontId="3" fillId="2" borderId="40" xfId="0" applyFont="1" applyFill="1" applyBorder="1" applyAlignment="1" applyProtection="1">
      <alignment horizontal="center"/>
      <protection locked="0"/>
    </xf>
    <xf numFmtId="0" fontId="3" fillId="2" borderId="41" xfId="0" applyFont="1" applyFill="1" applyBorder="1" applyAlignment="1" applyProtection="1">
      <alignment horizontal="center"/>
      <protection locked="0"/>
    </xf>
    <xf numFmtId="20" fontId="4" fillId="0" borderId="1" xfId="0" applyNumberFormat="1" applyFont="1" applyBorder="1" applyProtection="1"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vertical="center" wrapText="1"/>
      <protection locked="0"/>
    </xf>
    <xf numFmtId="0" fontId="0" fillId="2" borderId="1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65" fontId="0" fillId="0" borderId="1" xfId="0" applyNumberFormat="1" applyBorder="1"/>
    <xf numFmtId="165" fontId="11" fillId="0" borderId="1" xfId="0" applyNumberFormat="1" applyFont="1" applyBorder="1"/>
    <xf numFmtId="165" fontId="0" fillId="2" borderId="1" xfId="0" applyNumberFormat="1" applyFill="1" applyBorder="1" applyAlignment="1" applyProtection="1">
      <alignment horizontal="center"/>
      <protection locked="0"/>
    </xf>
    <xf numFmtId="1" fontId="0" fillId="0" borderId="0" xfId="0" applyNumberFormat="1"/>
    <xf numFmtId="165" fontId="0" fillId="2" borderId="1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7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46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43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45" xfId="0" applyBorder="1" applyAlignment="1" applyProtection="1">
      <alignment horizontal="left" vertical="center" wrapText="1"/>
      <protection locked="0"/>
    </xf>
    <xf numFmtId="1" fontId="0" fillId="2" borderId="34" xfId="0" applyNumberFormat="1" applyFill="1" applyBorder="1" applyAlignment="1" applyProtection="1">
      <alignment horizontal="center" vertical="center"/>
      <protection locked="0"/>
    </xf>
    <xf numFmtId="1" fontId="0" fillId="2" borderId="35" xfId="0" applyNumberFormat="1" applyFill="1" applyBorder="1" applyAlignment="1" applyProtection="1">
      <alignment horizontal="center" vertical="center"/>
      <protection locked="0"/>
    </xf>
    <xf numFmtId="0" fontId="0" fillId="2" borderId="34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1" fontId="0" fillId="2" borderId="36" xfId="0" applyNumberFormat="1" applyFill="1" applyBorder="1" applyAlignment="1" applyProtection="1">
      <alignment horizontal="center" vertical="center"/>
      <protection locked="0"/>
    </xf>
    <xf numFmtId="20" fontId="2" fillId="0" borderId="31" xfId="0" applyNumberFormat="1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14" fontId="3" fillId="2" borderId="0" xfId="0" applyNumberFormat="1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0" borderId="47" xfId="0" applyBorder="1" applyAlignment="1" applyProtection="1">
      <alignment horizontal="left"/>
      <protection locked="0"/>
    </xf>
    <xf numFmtId="0" fontId="0" fillId="0" borderId="48" xfId="0" applyBorder="1" applyAlignment="1" applyProtection="1">
      <alignment horizontal="left"/>
      <protection locked="0"/>
    </xf>
    <xf numFmtId="0" fontId="0" fillId="0" borderId="49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left" wrapText="1"/>
      <protection locked="0"/>
    </xf>
    <xf numFmtId="0" fontId="9" fillId="0" borderId="23" xfId="0" applyFont="1" applyBorder="1" applyAlignment="1" applyProtection="1">
      <alignment horizontal="left" wrapText="1"/>
      <protection locked="0"/>
    </xf>
    <xf numFmtId="0" fontId="10" fillId="0" borderId="9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5" xfId="0" applyFont="1" applyBorder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10" fillId="0" borderId="26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10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1" fontId="7" fillId="0" borderId="22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20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167" fontId="3" fillId="0" borderId="0" xfId="0" applyNumberFormat="1" applyFont="1" applyAlignment="1" applyProtection="1">
      <alignment horizontal="left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7" fillId="0" borderId="22" xfId="0" applyFont="1" applyBorder="1" applyAlignment="1">
      <alignment horizontal="left"/>
    </xf>
    <xf numFmtId="20" fontId="7" fillId="0" borderId="22" xfId="0" applyNumberFormat="1" applyFont="1" applyBorder="1" applyAlignment="1">
      <alignment horizontal="center" vertical="center"/>
    </xf>
    <xf numFmtId="20" fontId="0" fillId="0" borderId="0" xfId="0" applyNumberFormat="1" applyAlignment="1" applyProtection="1">
      <alignment horizontal="center"/>
      <protection locked="0"/>
    </xf>
    <xf numFmtId="1" fontId="0" fillId="0" borderId="11" xfId="0" applyNumberFormat="1" applyBorder="1" applyAlignment="1" applyProtection="1">
      <alignment horizontal="center" vertical="center"/>
      <protection locked="0"/>
    </xf>
    <xf numFmtId="1" fontId="0" fillId="0" borderId="12" xfId="0" applyNumberFormat="1" applyBorder="1" applyAlignment="1" applyProtection="1">
      <alignment horizontal="center" vertical="center"/>
      <protection locked="0"/>
    </xf>
    <xf numFmtId="20" fontId="0" fillId="0" borderId="1" xfId="0" applyNumberFormat="1" applyBorder="1" applyAlignment="1" applyProtection="1">
      <alignment horizontal="center" vertical="center"/>
      <protection hidden="1"/>
    </xf>
    <xf numFmtId="20" fontId="0" fillId="0" borderId="11" xfId="0" applyNumberFormat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20" fontId="3" fillId="0" borderId="0" xfId="0" applyNumberFormat="1" applyFont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20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20" fontId="0" fillId="0" borderId="1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8"/>
  <sheetViews>
    <sheetView topLeftCell="A19" zoomScale="70" zoomScaleNormal="70" workbookViewId="0">
      <selection activeCell="L33" sqref="L33"/>
    </sheetView>
  </sheetViews>
  <sheetFormatPr defaultRowHeight="15" x14ac:dyDescent="0.25"/>
  <cols>
    <col min="1" max="1" width="23.85546875" customWidth="1"/>
    <col min="5" max="5" width="23.140625" customWidth="1"/>
  </cols>
  <sheetData>
    <row r="1" spans="1:19" thickBot="1" x14ac:dyDescent="0.4">
      <c r="J1" s="133" t="s">
        <v>74</v>
      </c>
      <c r="K1" s="134"/>
      <c r="L1" s="134"/>
      <c r="M1" s="134"/>
      <c r="N1" s="134"/>
      <c r="O1" s="134"/>
      <c r="P1" s="134"/>
      <c r="Q1" s="134"/>
      <c r="R1" s="134"/>
      <c r="S1" s="134"/>
    </row>
    <row r="2" spans="1:19" ht="21" x14ac:dyDescent="0.5">
      <c r="A2" s="96" t="s">
        <v>10</v>
      </c>
      <c r="B2" s="25" t="s">
        <v>11</v>
      </c>
      <c r="C2" s="158">
        <v>45916</v>
      </c>
      <c r="D2" s="159"/>
      <c r="E2" s="42"/>
      <c r="F2" s="109" t="s">
        <v>28</v>
      </c>
      <c r="G2" s="116">
        <v>127</v>
      </c>
      <c r="I2" s="120">
        <v>1</v>
      </c>
      <c r="J2" s="135" t="s">
        <v>43</v>
      </c>
      <c r="K2" s="135"/>
      <c r="L2" s="135"/>
      <c r="M2" s="135"/>
      <c r="N2" s="135"/>
      <c r="O2" s="135"/>
      <c r="P2" s="135"/>
      <c r="Q2" s="135"/>
      <c r="R2" s="135"/>
      <c r="S2" s="136"/>
    </row>
    <row r="3" spans="1:19" ht="21" customHeight="1" thickBot="1" x14ac:dyDescent="0.4">
      <c r="A3" s="104" t="s">
        <v>114</v>
      </c>
      <c r="B3" s="25"/>
      <c r="C3" s="25"/>
      <c r="D3" s="33"/>
      <c r="E3" s="33"/>
      <c r="F3" s="109" t="s">
        <v>35</v>
      </c>
      <c r="G3" s="117">
        <v>69.099999999999994</v>
      </c>
      <c r="I3" s="174">
        <v>2</v>
      </c>
      <c r="J3" s="137" t="s">
        <v>55</v>
      </c>
      <c r="K3" s="137"/>
      <c r="L3" s="137"/>
      <c r="M3" s="137"/>
      <c r="N3" s="137"/>
      <c r="O3" s="137"/>
      <c r="P3" s="137"/>
      <c r="Q3" s="137"/>
      <c r="R3" s="137"/>
      <c r="S3" s="138"/>
    </row>
    <row r="4" spans="1:19" ht="21" x14ac:dyDescent="0.35">
      <c r="A4" s="105" t="s">
        <v>46</v>
      </c>
      <c r="B4" s="106">
        <v>0.41666666666666669</v>
      </c>
      <c r="C4" s="38"/>
      <c r="D4" s="38"/>
      <c r="E4" s="38"/>
      <c r="F4" s="109" t="s">
        <v>36</v>
      </c>
      <c r="G4" s="117">
        <v>70</v>
      </c>
      <c r="I4" s="174"/>
      <c r="J4" s="137"/>
      <c r="K4" s="137"/>
      <c r="L4" s="137"/>
      <c r="M4" s="137"/>
      <c r="N4" s="137"/>
      <c r="O4" s="137"/>
      <c r="P4" s="137"/>
      <c r="Q4" s="137"/>
      <c r="R4" s="137"/>
      <c r="S4" s="138"/>
    </row>
    <row r="5" spans="1:19" ht="21" customHeight="1" thickBot="1" x14ac:dyDescent="0.4">
      <c r="A5" s="107" t="s">
        <v>39</v>
      </c>
      <c r="B5" s="108">
        <v>10</v>
      </c>
      <c r="C5" s="25"/>
      <c r="D5" s="27"/>
      <c r="E5" s="27"/>
      <c r="F5" s="109" t="s">
        <v>29</v>
      </c>
      <c r="G5" s="118" t="s">
        <v>115</v>
      </c>
      <c r="I5" s="174"/>
      <c r="J5" s="137"/>
      <c r="K5" s="137"/>
      <c r="L5" s="137"/>
      <c r="M5" s="137"/>
      <c r="N5" s="137"/>
      <c r="O5" s="137"/>
      <c r="P5" s="137"/>
      <c r="Q5" s="137"/>
      <c r="R5" s="137"/>
      <c r="S5" s="138"/>
    </row>
    <row r="6" spans="1:19" ht="15.75" thickBot="1" x14ac:dyDescent="0.3">
      <c r="I6" s="174"/>
      <c r="J6" s="137"/>
      <c r="K6" s="137"/>
      <c r="L6" s="137"/>
      <c r="M6" s="137"/>
      <c r="N6" s="137"/>
      <c r="O6" s="137"/>
      <c r="P6" s="137"/>
      <c r="Q6" s="137"/>
      <c r="R6" s="137"/>
      <c r="S6" s="138"/>
    </row>
    <row r="7" spans="1:19" x14ac:dyDescent="0.25">
      <c r="A7" s="98" t="s">
        <v>53</v>
      </c>
      <c r="B7" s="99" t="s">
        <v>54</v>
      </c>
      <c r="I7" s="174"/>
      <c r="J7" s="137"/>
      <c r="K7" s="137"/>
      <c r="L7" s="137"/>
      <c r="M7" s="137"/>
      <c r="N7" s="137"/>
      <c r="O7" s="137"/>
      <c r="P7" s="137"/>
      <c r="Q7" s="137"/>
      <c r="R7" s="137"/>
      <c r="S7" s="138"/>
    </row>
    <row r="8" spans="1:19" ht="14.45" customHeight="1" x14ac:dyDescent="0.35">
      <c r="A8" s="100" t="s">
        <v>3</v>
      </c>
      <c r="B8" s="101">
        <v>1</v>
      </c>
      <c r="I8" s="121">
        <v>3</v>
      </c>
      <c r="J8" s="139" t="s">
        <v>56</v>
      </c>
      <c r="K8" s="139"/>
      <c r="L8" s="139"/>
      <c r="M8" s="139"/>
      <c r="N8" s="139"/>
      <c r="O8" s="139"/>
      <c r="P8" s="139"/>
      <c r="Q8" s="139"/>
      <c r="R8" s="139"/>
      <c r="S8" s="140"/>
    </row>
    <row r="9" spans="1:19" ht="14.45" customHeight="1" x14ac:dyDescent="0.35">
      <c r="A9" s="100" t="s">
        <v>4</v>
      </c>
      <c r="B9" s="101">
        <v>2</v>
      </c>
      <c r="I9" s="121">
        <v>4</v>
      </c>
      <c r="J9" s="139" t="s">
        <v>57</v>
      </c>
      <c r="K9" s="139"/>
      <c r="L9" s="139"/>
      <c r="M9" s="139"/>
      <c r="N9" s="139"/>
      <c r="O9" s="139"/>
      <c r="P9" s="139"/>
      <c r="Q9" s="139"/>
      <c r="R9" s="139"/>
      <c r="S9" s="140"/>
    </row>
    <row r="10" spans="1:19" ht="14.1" customHeight="1" x14ac:dyDescent="0.35">
      <c r="A10" s="100" t="s">
        <v>111</v>
      </c>
      <c r="B10" s="101">
        <v>3</v>
      </c>
      <c r="G10" s="97"/>
      <c r="I10" s="175">
        <v>5</v>
      </c>
      <c r="J10" s="143" t="s">
        <v>61</v>
      </c>
      <c r="K10" s="144"/>
      <c r="L10" s="144"/>
      <c r="M10" s="144"/>
      <c r="N10" s="144"/>
      <c r="O10" s="144"/>
      <c r="P10" s="144"/>
      <c r="Q10" s="144"/>
      <c r="R10" s="144"/>
      <c r="S10" s="145"/>
    </row>
    <row r="11" spans="1:19" ht="16.5" customHeight="1" x14ac:dyDescent="0.35">
      <c r="A11" s="100" t="s">
        <v>113</v>
      </c>
      <c r="B11" s="101">
        <v>4</v>
      </c>
      <c r="G11" s="97"/>
      <c r="I11" s="176"/>
      <c r="J11" s="146"/>
      <c r="K11" s="147"/>
      <c r="L11" s="147"/>
      <c r="M11" s="147"/>
      <c r="N11" s="147"/>
      <c r="O11" s="147"/>
      <c r="P11" s="147"/>
      <c r="Q11" s="147"/>
      <c r="R11" s="147"/>
      <c r="S11" s="148"/>
    </row>
    <row r="12" spans="1:19" ht="15.95" customHeight="1" thickBot="1" x14ac:dyDescent="0.55000000000000004">
      <c r="A12" s="102" t="s">
        <v>112</v>
      </c>
      <c r="B12" s="103">
        <v>5</v>
      </c>
      <c r="G12" s="97"/>
      <c r="I12" s="121">
        <v>6</v>
      </c>
      <c r="J12" s="141" t="s">
        <v>59</v>
      </c>
      <c r="K12" s="141"/>
      <c r="L12" s="141"/>
      <c r="M12" s="141"/>
      <c r="N12" s="141"/>
      <c r="O12" s="141"/>
      <c r="P12" s="141"/>
      <c r="Q12" s="141"/>
      <c r="R12" s="141"/>
      <c r="S12" s="142"/>
    </row>
    <row r="13" spans="1:19" ht="21.6" thickBot="1" x14ac:dyDescent="0.55000000000000004">
      <c r="G13" s="97"/>
      <c r="I13" s="122">
        <v>7</v>
      </c>
      <c r="J13" s="160" t="s">
        <v>58</v>
      </c>
      <c r="K13" s="161"/>
      <c r="L13" s="161"/>
      <c r="M13" s="161"/>
      <c r="N13" s="161"/>
      <c r="O13" s="161"/>
      <c r="P13" s="161"/>
      <c r="Q13" s="161"/>
      <c r="R13" s="161"/>
      <c r="S13" s="162"/>
    </row>
    <row r="14" spans="1:19" thickBot="1" x14ac:dyDescent="0.4">
      <c r="I14" s="82"/>
      <c r="J14" s="163"/>
      <c r="K14" s="163"/>
      <c r="L14" s="163"/>
      <c r="M14" s="163"/>
      <c r="N14" s="163"/>
      <c r="O14" s="163"/>
      <c r="P14" s="163"/>
      <c r="Q14" s="163"/>
      <c r="R14" s="163"/>
      <c r="S14" s="163"/>
    </row>
    <row r="15" spans="1:19" x14ac:dyDescent="0.25">
      <c r="A15" s="155" t="str">
        <f>A8</f>
        <v>Club 1</v>
      </c>
      <c r="B15" s="156"/>
      <c r="C15" s="157"/>
      <c r="E15" s="155" t="str">
        <f>A9</f>
        <v>Club 2</v>
      </c>
      <c r="F15" s="156"/>
      <c r="G15" s="157"/>
      <c r="I15" s="82"/>
      <c r="J15" s="164"/>
      <c r="K15" s="164"/>
      <c r="L15" s="164"/>
      <c r="M15" s="164"/>
      <c r="N15" s="164"/>
      <c r="O15" s="164"/>
      <c r="P15" s="164"/>
      <c r="Q15" s="164"/>
      <c r="R15" s="164"/>
      <c r="S15" s="164"/>
    </row>
    <row r="16" spans="1:19" ht="30.75" thickBot="1" x14ac:dyDescent="0.3">
      <c r="A16" s="110" t="s">
        <v>2</v>
      </c>
      <c r="B16" s="29" t="s">
        <v>18</v>
      </c>
      <c r="C16" s="111" t="s">
        <v>47</v>
      </c>
      <c r="D16" s="40"/>
      <c r="E16" s="110" t="s">
        <v>2</v>
      </c>
      <c r="F16" s="29" t="s">
        <v>18</v>
      </c>
      <c r="G16" s="111" t="s">
        <v>47</v>
      </c>
      <c r="H16" s="40"/>
      <c r="I16" s="82"/>
      <c r="J16" s="164"/>
      <c r="K16" s="164"/>
      <c r="L16" s="164"/>
      <c r="M16" s="164"/>
      <c r="N16" s="164"/>
      <c r="O16" s="164"/>
      <c r="P16" s="164"/>
      <c r="Q16" s="164"/>
      <c r="R16" s="164"/>
      <c r="S16" s="164"/>
    </row>
    <row r="17" spans="1:19" x14ac:dyDescent="0.25">
      <c r="A17" s="114" t="s">
        <v>62</v>
      </c>
      <c r="B17" s="125"/>
      <c r="C17" s="151"/>
      <c r="E17" s="112"/>
      <c r="F17" s="125"/>
      <c r="G17" s="149"/>
      <c r="I17" s="82"/>
      <c r="J17" s="165" t="s">
        <v>45</v>
      </c>
      <c r="K17" s="166"/>
      <c r="L17" s="166"/>
      <c r="M17" s="166"/>
      <c r="N17" s="166"/>
      <c r="O17" s="166"/>
      <c r="P17" s="166"/>
      <c r="Q17" s="166"/>
      <c r="R17" s="166"/>
      <c r="S17" s="167"/>
    </row>
    <row r="18" spans="1:19" x14ac:dyDescent="0.25">
      <c r="A18" s="114" t="s">
        <v>63</v>
      </c>
      <c r="B18" s="125"/>
      <c r="C18" s="153"/>
      <c r="E18" s="112"/>
      <c r="F18" s="125"/>
      <c r="G18" s="150"/>
      <c r="I18" s="82"/>
      <c r="J18" s="168"/>
      <c r="K18" s="169"/>
      <c r="L18" s="169"/>
      <c r="M18" s="169"/>
      <c r="N18" s="169"/>
      <c r="O18" s="169"/>
      <c r="P18" s="169"/>
      <c r="Q18" s="169"/>
      <c r="R18" s="169"/>
      <c r="S18" s="170"/>
    </row>
    <row r="19" spans="1:19" ht="15.75" thickBot="1" x14ac:dyDescent="0.3">
      <c r="A19" s="114" t="s">
        <v>64</v>
      </c>
      <c r="B19" s="125"/>
      <c r="C19" s="151"/>
      <c r="E19" s="112"/>
      <c r="F19" s="125"/>
      <c r="G19" s="149"/>
      <c r="I19" s="82"/>
      <c r="J19" s="171"/>
      <c r="K19" s="172"/>
      <c r="L19" s="172"/>
      <c r="M19" s="172"/>
      <c r="N19" s="172"/>
      <c r="O19" s="172"/>
      <c r="P19" s="172"/>
      <c r="Q19" s="172"/>
      <c r="R19" s="172"/>
      <c r="S19" s="173"/>
    </row>
    <row r="20" spans="1:19" x14ac:dyDescent="0.25">
      <c r="A20" s="114" t="s">
        <v>65</v>
      </c>
      <c r="B20" s="125"/>
      <c r="C20" s="153"/>
      <c r="E20" s="112"/>
      <c r="F20" s="125"/>
      <c r="G20" s="150"/>
    </row>
    <row r="21" spans="1:19" x14ac:dyDescent="0.25">
      <c r="A21" s="114" t="s">
        <v>66</v>
      </c>
      <c r="B21" s="125"/>
      <c r="C21" s="151"/>
      <c r="E21" s="112"/>
      <c r="F21" s="125"/>
      <c r="G21" s="149"/>
    </row>
    <row r="22" spans="1:19" x14ac:dyDescent="0.25">
      <c r="A22" s="114" t="s">
        <v>67</v>
      </c>
      <c r="B22" s="125"/>
      <c r="C22" s="153"/>
      <c r="E22" s="112"/>
      <c r="F22" s="125"/>
      <c r="G22" s="150"/>
    </row>
    <row r="23" spans="1:19" x14ac:dyDescent="0.25">
      <c r="A23" s="114" t="s">
        <v>68</v>
      </c>
      <c r="B23" s="125"/>
      <c r="C23" s="151"/>
      <c r="E23" s="112"/>
      <c r="F23" s="129"/>
      <c r="G23" s="149"/>
    </row>
    <row r="24" spans="1:19" x14ac:dyDescent="0.25">
      <c r="A24" s="114" t="s">
        <v>69</v>
      </c>
      <c r="B24" s="125"/>
      <c r="C24" s="153"/>
      <c r="E24" s="112"/>
      <c r="F24" s="129"/>
      <c r="G24" s="150"/>
    </row>
    <row r="25" spans="1:19" x14ac:dyDescent="0.25">
      <c r="A25" s="114" t="s">
        <v>70</v>
      </c>
      <c r="B25" s="125"/>
      <c r="C25" s="151"/>
      <c r="E25" s="112"/>
      <c r="F25" s="129"/>
      <c r="G25" s="149"/>
    </row>
    <row r="26" spans="1:19" x14ac:dyDescent="0.25">
      <c r="A26" s="114" t="s">
        <v>71</v>
      </c>
      <c r="B26" s="125"/>
      <c r="C26" s="153"/>
      <c r="E26" s="112"/>
      <c r="F26" s="129"/>
      <c r="G26" s="150"/>
    </row>
    <row r="27" spans="1:19" x14ac:dyDescent="0.25">
      <c r="A27" s="114" t="s">
        <v>72</v>
      </c>
      <c r="B27" s="125"/>
      <c r="C27" s="151"/>
      <c r="E27" s="112"/>
      <c r="F27" s="129"/>
      <c r="G27" s="149"/>
    </row>
    <row r="28" spans="1:19" ht="15.75" thickBot="1" x14ac:dyDescent="0.3">
      <c r="A28" s="115" t="s">
        <v>73</v>
      </c>
      <c r="B28" s="126"/>
      <c r="C28" s="152"/>
      <c r="E28" s="113"/>
      <c r="F28" s="131"/>
      <c r="G28" s="154"/>
    </row>
    <row r="29" spans="1:19" ht="15.75" thickBot="1" x14ac:dyDescent="0.3"/>
    <row r="30" spans="1:19" ht="14.45" x14ac:dyDescent="0.35">
      <c r="A30" s="155" t="str">
        <f>A10</f>
        <v>Staddon Heights</v>
      </c>
      <c r="B30" s="156"/>
      <c r="C30" s="157"/>
      <c r="E30" s="155" t="str">
        <f>A11</f>
        <v>Stover</v>
      </c>
      <c r="F30" s="156"/>
      <c r="G30" s="157"/>
    </row>
    <row r="31" spans="1:19" ht="30" x14ac:dyDescent="0.25">
      <c r="A31" s="110" t="s">
        <v>2</v>
      </c>
      <c r="B31" s="29" t="s">
        <v>18</v>
      </c>
      <c r="C31" s="111" t="s">
        <v>47</v>
      </c>
      <c r="E31" s="110" t="s">
        <v>2</v>
      </c>
      <c r="F31" s="29" t="s">
        <v>18</v>
      </c>
      <c r="G31" s="111" t="s">
        <v>47</v>
      </c>
    </row>
    <row r="32" spans="1:19" x14ac:dyDescent="0.25">
      <c r="A32" s="132" t="s">
        <v>75</v>
      </c>
      <c r="B32" s="129">
        <v>5.6</v>
      </c>
      <c r="C32" s="151">
        <v>32</v>
      </c>
      <c r="E32" s="132" t="s">
        <v>99</v>
      </c>
      <c r="F32" s="129">
        <v>7.9</v>
      </c>
      <c r="G32" s="149">
        <v>39</v>
      </c>
    </row>
    <row r="33" spans="1:7" x14ac:dyDescent="0.25">
      <c r="A33" s="132" t="s">
        <v>76</v>
      </c>
      <c r="B33" s="129">
        <v>11.5</v>
      </c>
      <c r="C33" s="153"/>
      <c r="E33" s="132" t="s">
        <v>100</v>
      </c>
      <c r="F33" s="129">
        <v>10.4</v>
      </c>
      <c r="G33" s="150"/>
    </row>
    <row r="34" spans="1:7" x14ac:dyDescent="0.25">
      <c r="A34" s="132" t="s">
        <v>77</v>
      </c>
      <c r="B34" s="129">
        <v>7.7</v>
      </c>
      <c r="C34" s="151">
        <v>37</v>
      </c>
      <c r="E34" s="132" t="s">
        <v>101</v>
      </c>
      <c r="F34" s="129">
        <v>7.9</v>
      </c>
      <c r="G34" s="149">
        <v>41</v>
      </c>
    </row>
    <row r="35" spans="1:7" x14ac:dyDescent="0.25">
      <c r="A35" s="132" t="s">
        <v>78</v>
      </c>
      <c r="B35" s="129">
        <v>10.6</v>
      </c>
      <c r="C35" s="153"/>
      <c r="E35" s="132" t="s">
        <v>102</v>
      </c>
      <c r="F35" s="129">
        <v>12.2</v>
      </c>
      <c r="G35" s="150"/>
    </row>
    <row r="36" spans="1:7" x14ac:dyDescent="0.25">
      <c r="A36" s="132" t="s">
        <v>79</v>
      </c>
      <c r="B36" s="129">
        <v>8.3000000000000007</v>
      </c>
      <c r="C36" s="151">
        <v>37</v>
      </c>
      <c r="E36" s="132" t="s">
        <v>103</v>
      </c>
      <c r="F36" s="129">
        <v>9</v>
      </c>
      <c r="G36" s="149">
        <v>37</v>
      </c>
    </row>
    <row r="37" spans="1:7" x14ac:dyDescent="0.25">
      <c r="A37" s="132" t="s">
        <v>80</v>
      </c>
      <c r="B37" s="129">
        <v>11.4</v>
      </c>
      <c r="C37" s="153"/>
      <c r="E37" s="132" t="s">
        <v>104</v>
      </c>
      <c r="F37" s="129">
        <v>14.8</v>
      </c>
      <c r="G37" s="150"/>
    </row>
    <row r="38" spans="1:7" x14ac:dyDescent="0.25">
      <c r="A38" s="132" t="s">
        <v>81</v>
      </c>
      <c r="B38" s="129">
        <v>9.8000000000000007</v>
      </c>
      <c r="C38" s="151">
        <v>39</v>
      </c>
      <c r="E38" s="132" t="s">
        <v>105</v>
      </c>
      <c r="F38" s="129">
        <v>10.199999999999999</v>
      </c>
      <c r="G38" s="151">
        <v>40</v>
      </c>
    </row>
    <row r="39" spans="1:7" x14ac:dyDescent="0.25">
      <c r="A39" s="132" t="s">
        <v>82</v>
      </c>
      <c r="B39" s="129">
        <v>6.6</v>
      </c>
      <c r="C39" s="153"/>
      <c r="E39" s="132" t="s">
        <v>106</v>
      </c>
      <c r="F39" s="129">
        <v>13.3</v>
      </c>
      <c r="G39" s="153"/>
    </row>
    <row r="40" spans="1:7" x14ac:dyDescent="0.25">
      <c r="A40" s="132" t="s">
        <v>83</v>
      </c>
      <c r="B40" s="129">
        <v>4</v>
      </c>
      <c r="C40" s="151">
        <v>37</v>
      </c>
      <c r="E40" s="132" t="s">
        <v>107</v>
      </c>
      <c r="F40" s="129">
        <v>11.7</v>
      </c>
      <c r="G40" s="151">
        <v>35</v>
      </c>
    </row>
    <row r="41" spans="1:7" x14ac:dyDescent="0.25">
      <c r="A41" s="132" t="s">
        <v>84</v>
      </c>
      <c r="B41" s="129">
        <v>10.6</v>
      </c>
      <c r="C41" s="153"/>
      <c r="E41" s="132" t="s">
        <v>108</v>
      </c>
      <c r="F41" s="129">
        <v>18.5</v>
      </c>
      <c r="G41" s="153"/>
    </row>
    <row r="42" spans="1:7" x14ac:dyDescent="0.25">
      <c r="A42" s="132" t="s">
        <v>85</v>
      </c>
      <c r="B42" s="129">
        <v>5.7</v>
      </c>
      <c r="C42" s="151">
        <v>38</v>
      </c>
      <c r="E42" s="132" t="s">
        <v>109</v>
      </c>
      <c r="F42" s="129">
        <v>9</v>
      </c>
      <c r="G42" s="151">
        <v>42</v>
      </c>
    </row>
    <row r="43" spans="1:7" ht="15.75" thickBot="1" x14ac:dyDescent="0.3">
      <c r="A43" s="132" t="s">
        <v>86</v>
      </c>
      <c r="B43" s="129">
        <v>13.8</v>
      </c>
      <c r="C43" s="152"/>
      <c r="E43" s="132" t="s">
        <v>110</v>
      </c>
      <c r="F43" s="129">
        <v>14.8</v>
      </c>
      <c r="G43" s="152"/>
    </row>
    <row r="44" spans="1:7" ht="15.75" thickBot="1" x14ac:dyDescent="0.3">
      <c r="G44" s="130"/>
    </row>
    <row r="45" spans="1:7" ht="14.45" x14ac:dyDescent="0.35">
      <c r="A45" s="155" t="str">
        <f>A12</f>
        <v>Tiverton</v>
      </c>
      <c r="B45" s="156"/>
      <c r="C45" s="157"/>
    </row>
    <row r="46" spans="1:7" ht="30" x14ac:dyDescent="0.25">
      <c r="A46" s="110" t="s">
        <v>2</v>
      </c>
      <c r="B46" s="29" t="s">
        <v>18</v>
      </c>
      <c r="C46" s="111" t="s">
        <v>47</v>
      </c>
    </row>
    <row r="47" spans="1:7" x14ac:dyDescent="0.25">
      <c r="A47" s="112" t="s">
        <v>87</v>
      </c>
      <c r="B47" s="125">
        <v>3.8</v>
      </c>
      <c r="C47" s="149">
        <v>35</v>
      </c>
    </row>
    <row r="48" spans="1:7" x14ac:dyDescent="0.25">
      <c r="A48" s="112" t="s">
        <v>88</v>
      </c>
      <c r="B48" s="125">
        <v>14.9</v>
      </c>
      <c r="C48" s="150"/>
    </row>
    <row r="49" spans="1:3" x14ac:dyDescent="0.25">
      <c r="A49" s="112" t="s">
        <v>89</v>
      </c>
      <c r="B49" s="125">
        <v>14.8</v>
      </c>
      <c r="C49" s="149">
        <v>37</v>
      </c>
    </row>
    <row r="50" spans="1:3" x14ac:dyDescent="0.25">
      <c r="A50" s="112" t="s">
        <v>90</v>
      </c>
      <c r="B50" s="125">
        <v>15.8</v>
      </c>
      <c r="C50" s="150"/>
    </row>
    <row r="51" spans="1:3" x14ac:dyDescent="0.25">
      <c r="A51" s="112" t="s">
        <v>91</v>
      </c>
      <c r="B51" s="125">
        <v>9.5</v>
      </c>
      <c r="C51" s="149">
        <v>40</v>
      </c>
    </row>
    <row r="52" spans="1:3" x14ac:dyDescent="0.25">
      <c r="A52" s="112" t="s">
        <v>92</v>
      </c>
      <c r="B52" s="125">
        <v>12.9</v>
      </c>
      <c r="C52" s="150"/>
    </row>
    <row r="53" spans="1:3" x14ac:dyDescent="0.25">
      <c r="A53" s="112" t="s">
        <v>93</v>
      </c>
      <c r="B53" s="129">
        <v>7.2</v>
      </c>
      <c r="C53" s="149">
        <v>37</v>
      </c>
    </row>
    <row r="54" spans="1:3" x14ac:dyDescent="0.25">
      <c r="A54" s="112" t="s">
        <v>94</v>
      </c>
      <c r="B54" s="129">
        <v>11.1</v>
      </c>
      <c r="C54" s="150"/>
    </row>
    <row r="55" spans="1:3" x14ac:dyDescent="0.25">
      <c r="A55" s="112" t="s">
        <v>95</v>
      </c>
      <c r="B55" s="129">
        <v>10.5</v>
      </c>
      <c r="C55" s="149">
        <v>37</v>
      </c>
    </row>
    <row r="56" spans="1:3" x14ac:dyDescent="0.25">
      <c r="A56" s="112" t="s">
        <v>96</v>
      </c>
      <c r="B56" s="129">
        <v>16.100000000000001</v>
      </c>
      <c r="C56" s="150"/>
    </row>
    <row r="57" spans="1:3" x14ac:dyDescent="0.25">
      <c r="A57" s="112" t="s">
        <v>97</v>
      </c>
      <c r="B57" s="129">
        <v>5.9</v>
      </c>
      <c r="C57" s="149">
        <v>39</v>
      </c>
    </row>
    <row r="58" spans="1:3" ht="15.75" thickBot="1" x14ac:dyDescent="0.3">
      <c r="A58" s="113" t="s">
        <v>98</v>
      </c>
      <c r="B58" s="131">
        <v>16.8</v>
      </c>
      <c r="C58" s="154"/>
    </row>
  </sheetData>
  <mergeCells count="49">
    <mergeCell ref="E15:G15"/>
    <mergeCell ref="C2:D2"/>
    <mergeCell ref="J9:S9"/>
    <mergeCell ref="G25:G26"/>
    <mergeCell ref="C17:C18"/>
    <mergeCell ref="C19:C20"/>
    <mergeCell ref="J13:S13"/>
    <mergeCell ref="J14:S14"/>
    <mergeCell ref="J15:S16"/>
    <mergeCell ref="J17:S19"/>
    <mergeCell ref="I3:I7"/>
    <mergeCell ref="G17:G18"/>
    <mergeCell ref="G19:G20"/>
    <mergeCell ref="A15:C15"/>
    <mergeCell ref="I10:I11"/>
    <mergeCell ref="G27:G28"/>
    <mergeCell ref="G21:G22"/>
    <mergeCell ref="G23:G24"/>
    <mergeCell ref="C21:C22"/>
    <mergeCell ref="C23:C24"/>
    <mergeCell ref="C25:C26"/>
    <mergeCell ref="C27:C28"/>
    <mergeCell ref="E30:G30"/>
    <mergeCell ref="G32:G33"/>
    <mergeCell ref="G34:G35"/>
    <mergeCell ref="C40:C41"/>
    <mergeCell ref="C36:C37"/>
    <mergeCell ref="C38:C39"/>
    <mergeCell ref="A30:C30"/>
    <mergeCell ref="C32:C33"/>
    <mergeCell ref="C34:C35"/>
    <mergeCell ref="G40:G41"/>
    <mergeCell ref="G42:G43"/>
    <mergeCell ref="G36:G37"/>
    <mergeCell ref="G38:G39"/>
    <mergeCell ref="A45:C45"/>
    <mergeCell ref="C47:C48"/>
    <mergeCell ref="C49:C50"/>
    <mergeCell ref="C42:C43"/>
    <mergeCell ref="C55:C56"/>
    <mergeCell ref="C57:C58"/>
    <mergeCell ref="C51:C52"/>
    <mergeCell ref="C53:C54"/>
    <mergeCell ref="J1:S1"/>
    <mergeCell ref="J2:S2"/>
    <mergeCell ref="J3:S7"/>
    <mergeCell ref="J8:S8"/>
    <mergeCell ref="J12:S12"/>
    <mergeCell ref="J10:S11"/>
  </mergeCells>
  <phoneticPr fontId="1" type="noConversion"/>
  <dataValidations count="2">
    <dataValidation allowBlank="1" showInputMessage="1" showErrorMessage="1" promptTitle="Player " prompt="Please enter player in format Surname, FirstName" sqref="A32:A43 E32:E43"/>
    <dataValidation type="decimal" allowBlank="1" showInputMessage="1" showErrorMessage="1" errorTitle="Handicap Index" error="Please enter to one decimal place i.e. 10.8" promptTitle="Handicap Index" prompt="Input Handicap Index  to one decimal place i.e. 10.8" sqref="F23:F28 B32:B43 F32:F43 B53:B58">
      <formula1>-2</formula1>
      <formula2>28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Z65"/>
  <sheetViews>
    <sheetView tabSelected="1" topLeftCell="A7" workbookViewId="0">
      <selection activeCell="C68" sqref="C68"/>
    </sheetView>
  </sheetViews>
  <sheetFormatPr defaultColWidth="8.85546875" defaultRowHeight="15" x14ac:dyDescent="0.25"/>
  <cols>
    <col min="1" max="1" width="9.140625" style="47" customWidth="1"/>
    <col min="2" max="2" width="20.42578125" style="26" customWidth="1"/>
    <col min="3" max="3" width="25.85546875" style="26" customWidth="1"/>
    <col min="4" max="4" width="9.140625" style="44"/>
    <col min="5" max="5" width="9.85546875" style="44" customWidth="1"/>
    <col min="6" max="6" width="9" style="54" customWidth="1"/>
    <col min="7" max="7" width="7" style="26" customWidth="1"/>
    <col min="8" max="8" width="1.42578125" style="26" customWidth="1"/>
    <col min="9" max="9" width="19.5703125" style="26" customWidth="1"/>
    <col min="10" max="10" width="27.5703125" style="26" customWidth="1"/>
    <col min="11" max="12" width="9.140625" style="44" customWidth="1"/>
    <col min="13" max="13" width="9" style="44" customWidth="1"/>
    <col min="14" max="14" width="7.42578125" style="26" customWidth="1"/>
    <col min="15" max="15" width="7.5703125" style="26" customWidth="1"/>
    <col min="16" max="16" width="3.140625" style="26" customWidth="1"/>
    <col min="17" max="20" width="8.85546875" style="26"/>
    <col min="21" max="21" width="10.42578125" style="26" customWidth="1"/>
    <col min="22" max="16384" width="8.85546875" style="26"/>
  </cols>
  <sheetData>
    <row r="2" spans="1:26" ht="21" x14ac:dyDescent="0.5">
      <c r="A2" s="43" t="s">
        <v>10</v>
      </c>
      <c r="B2" s="197" t="str">
        <f>INPUT!A3</f>
        <v>Bigbury</v>
      </c>
      <c r="C2" s="163"/>
      <c r="D2" s="25" t="s">
        <v>11</v>
      </c>
      <c r="E2" s="182">
        <f>INPUT!C2</f>
        <v>45916</v>
      </c>
      <c r="F2" s="182"/>
      <c r="G2" s="42"/>
      <c r="H2" s="42"/>
      <c r="I2" s="42"/>
      <c r="J2" s="78" t="s">
        <v>28</v>
      </c>
      <c r="K2" s="79">
        <f>INPUT!G2</f>
        <v>127</v>
      </c>
      <c r="L2" s="25"/>
    </row>
    <row r="3" spans="1:26" ht="21" x14ac:dyDescent="0.5">
      <c r="A3" s="24"/>
      <c r="B3" s="45"/>
      <c r="D3" s="25"/>
      <c r="E3" s="25"/>
      <c r="F3" s="37"/>
      <c r="G3" s="37"/>
      <c r="H3" s="37"/>
      <c r="I3" s="37"/>
      <c r="J3" s="78" t="s">
        <v>35</v>
      </c>
      <c r="K3" s="79">
        <f>INPUT!G3</f>
        <v>69.099999999999994</v>
      </c>
      <c r="L3" s="25"/>
    </row>
    <row r="4" spans="1:26" ht="21" x14ac:dyDescent="0.5">
      <c r="A4" s="24"/>
      <c r="B4" s="45"/>
      <c r="D4" s="25"/>
      <c r="E4" s="25"/>
      <c r="F4" s="37"/>
      <c r="G4" s="37"/>
      <c r="H4" s="37"/>
      <c r="I4" s="37"/>
      <c r="J4" s="78" t="s">
        <v>36</v>
      </c>
      <c r="K4" s="79">
        <f>INPUT!G4</f>
        <v>70</v>
      </c>
      <c r="L4" s="25"/>
    </row>
    <row r="5" spans="1:26" ht="21" customHeight="1" thickBot="1" x14ac:dyDescent="0.55000000000000004">
      <c r="A5" s="24"/>
      <c r="B5" s="45"/>
      <c r="C5" s="45"/>
      <c r="D5" s="25"/>
      <c r="E5" s="25"/>
      <c r="F5" s="27"/>
      <c r="G5" s="27"/>
      <c r="J5" s="78" t="s">
        <v>29</v>
      </c>
      <c r="K5" s="79" t="str">
        <f>INPUT!G5</f>
        <v>Blue</v>
      </c>
      <c r="Q5" s="181" t="s">
        <v>52</v>
      </c>
      <c r="R5" s="181"/>
      <c r="S5" s="181"/>
      <c r="T5" s="181"/>
      <c r="U5" s="181"/>
    </row>
    <row r="6" spans="1:26" ht="42" customHeight="1" x14ac:dyDescent="0.5">
      <c r="A6" s="84"/>
      <c r="B6" s="85" t="s">
        <v>0</v>
      </c>
      <c r="C6" s="36" t="s">
        <v>8</v>
      </c>
      <c r="D6" s="35" t="s">
        <v>9</v>
      </c>
      <c r="E6" s="86" t="s">
        <v>22</v>
      </c>
      <c r="F6" s="4"/>
      <c r="G6"/>
      <c r="H6"/>
      <c r="I6"/>
      <c r="J6" s="80" t="s">
        <v>38</v>
      </c>
      <c r="K6" s="81">
        <v>0.85</v>
      </c>
      <c r="M6" s="3"/>
      <c r="Q6" s="183" t="s">
        <v>48</v>
      </c>
      <c r="R6" s="183"/>
      <c r="S6" s="124" t="s">
        <v>49</v>
      </c>
      <c r="T6" s="124" t="s">
        <v>50</v>
      </c>
      <c r="U6" s="124" t="s">
        <v>51</v>
      </c>
    </row>
    <row r="7" spans="1:26" ht="18.600000000000001" x14ac:dyDescent="0.45">
      <c r="A7" s="87" t="s">
        <v>3</v>
      </c>
      <c r="B7" s="119" t="str">
        <f>INPUT!A8</f>
        <v>Club 1</v>
      </c>
      <c r="C7" s="83" cm="1">
        <f t="array" ref="C7">SUMPRODUCT(LARGE(G15:G26,{1,2,3,4,5}))</f>
        <v>0</v>
      </c>
      <c r="D7" s="46" t="e">
        <f>U7</f>
        <v>#DIV/0!</v>
      </c>
      <c r="E7" s="88">
        <f>MIN(G15:G26)</f>
        <v>0</v>
      </c>
      <c r="F7" s="49"/>
      <c r="G7" s="44"/>
      <c r="J7" s="50"/>
      <c r="Q7" s="179" t="str">
        <f>INPUT!A8</f>
        <v>Club 1</v>
      </c>
      <c r="R7" s="180"/>
      <c r="S7" s="51">
        <f>C7</f>
        <v>0</v>
      </c>
      <c r="T7" s="41" t="e">
        <f>C7+E7/C7</f>
        <v>#DIV/0!</v>
      </c>
      <c r="U7" s="41" t="e">
        <f>2*RANK(T7,$T$7:$T$11,1)</f>
        <v>#DIV/0!</v>
      </c>
    </row>
    <row r="8" spans="1:26" ht="18.75" x14ac:dyDescent="0.3">
      <c r="A8" s="87" t="s">
        <v>4</v>
      </c>
      <c r="B8" s="119" t="str">
        <f>INPUT!A9</f>
        <v>Club 2</v>
      </c>
      <c r="C8" s="83">
        <f>SUMPRODUCT(LARGE(N15:N26,{1,2,3,4,5}))</f>
        <v>0</v>
      </c>
      <c r="D8" s="46" t="e">
        <f t="shared" ref="D8:D11" si="0">U8</f>
        <v>#DIV/0!</v>
      </c>
      <c r="E8" s="88">
        <f>MIN(N15:N26)</f>
        <v>0</v>
      </c>
      <c r="F8" s="49"/>
      <c r="G8" s="44"/>
      <c r="I8" s="52"/>
      <c r="J8" s="199" t="s">
        <v>60</v>
      </c>
      <c r="K8" s="200"/>
      <c r="L8" s="200"/>
      <c r="M8" s="200"/>
      <c r="N8" s="200"/>
      <c r="Q8" s="179" t="str">
        <f>INPUT!A9</f>
        <v>Club 2</v>
      </c>
      <c r="R8" s="180"/>
      <c r="S8" s="51">
        <f t="shared" ref="S8:S11" si="1">C8</f>
        <v>0</v>
      </c>
      <c r="T8" s="41" t="e">
        <f t="shared" ref="T8:T11" si="2">C8+E8/C8</f>
        <v>#DIV/0!</v>
      </c>
      <c r="U8" s="41" t="e">
        <f t="shared" ref="U8:U11" si="3">2*RANK(T8,$T$7:$T$11,1)</f>
        <v>#DIV/0!</v>
      </c>
    </row>
    <row r="9" spans="1:26" ht="18.75" x14ac:dyDescent="0.3">
      <c r="A9" s="87" t="s">
        <v>5</v>
      </c>
      <c r="B9" s="119" t="str">
        <f>INPUT!A10</f>
        <v>Staddon Heights</v>
      </c>
      <c r="C9" s="83">
        <f>SUMPRODUCT(LARGE(G28:G39,{1,2,3,4,5}))</f>
        <v>188</v>
      </c>
      <c r="D9" s="46" t="e">
        <f t="shared" si="0"/>
        <v>#DIV/0!</v>
      </c>
      <c r="E9" s="88">
        <f>MIN(G28:G38)</f>
        <v>32</v>
      </c>
      <c r="F9" s="49"/>
      <c r="G9" s="44"/>
      <c r="J9" s="200"/>
      <c r="K9" s="200"/>
      <c r="L9" s="200"/>
      <c r="M9" s="200"/>
      <c r="N9" s="200"/>
      <c r="O9" s="53"/>
      <c r="Q9" s="179" t="str">
        <f>INPUT!A10</f>
        <v>Staddon Heights</v>
      </c>
      <c r="R9" s="180"/>
      <c r="S9" s="51">
        <f t="shared" si="1"/>
        <v>188</v>
      </c>
      <c r="T9" s="41">
        <f t="shared" si="2"/>
        <v>188.17021276595744</v>
      </c>
      <c r="U9" s="41" t="e">
        <f t="shared" si="3"/>
        <v>#DIV/0!</v>
      </c>
    </row>
    <row r="10" spans="1:26" ht="18.75" x14ac:dyDescent="0.3">
      <c r="A10" s="87" t="s">
        <v>6</v>
      </c>
      <c r="B10" s="119" t="str">
        <f>INPUT!A11</f>
        <v>Stover</v>
      </c>
      <c r="C10" s="83" cm="1">
        <f t="array" ref="C10">SUMPRODUCT(LARGE(G52:G63,{1,2,3,4,5}))</f>
        <v>199</v>
      </c>
      <c r="D10" s="46" t="e">
        <f t="shared" si="0"/>
        <v>#DIV/0!</v>
      </c>
      <c r="E10" s="89">
        <f>MIN(G52:G63)</f>
        <v>35</v>
      </c>
      <c r="F10" s="49"/>
      <c r="G10" s="44"/>
      <c r="J10" s="200"/>
      <c r="K10" s="200"/>
      <c r="L10" s="200"/>
      <c r="M10" s="200"/>
      <c r="N10" s="200"/>
      <c r="O10" s="53"/>
      <c r="Q10" s="179" t="str">
        <f>INPUT!A11</f>
        <v>Stover</v>
      </c>
      <c r="R10" s="180"/>
      <c r="S10" s="51">
        <f t="shared" si="1"/>
        <v>199</v>
      </c>
      <c r="T10" s="41">
        <f t="shared" si="2"/>
        <v>199.17587939698493</v>
      </c>
      <c r="U10" s="41" t="e">
        <f t="shared" si="3"/>
        <v>#DIV/0!</v>
      </c>
    </row>
    <row r="11" spans="1:26" ht="19.5" thickBot="1" x14ac:dyDescent="0.35">
      <c r="A11" s="90" t="s">
        <v>7</v>
      </c>
      <c r="B11" s="119" t="str">
        <f>INPUT!A12</f>
        <v>Tiverton</v>
      </c>
      <c r="C11" s="91" cm="1">
        <f t="array" ref="C11">SUMPRODUCT(LARGE(O52:O63,{1,2,3,4,5}))</f>
        <v>190</v>
      </c>
      <c r="D11" s="92" t="e">
        <f t="shared" si="0"/>
        <v>#DIV/0!</v>
      </c>
      <c r="E11" s="93">
        <f>MIN(O52:O63)</f>
        <v>35</v>
      </c>
      <c r="F11" s="49"/>
      <c r="G11" s="44"/>
      <c r="J11" s="200"/>
      <c r="K11" s="200"/>
      <c r="L11" s="200"/>
      <c r="M11" s="200"/>
      <c r="N11" s="200"/>
      <c r="O11" s="53"/>
      <c r="Q11" s="179" t="str">
        <f>INPUT!A12</f>
        <v>Tiverton</v>
      </c>
      <c r="R11" s="180"/>
      <c r="S11" s="51">
        <f t="shared" si="1"/>
        <v>190</v>
      </c>
      <c r="T11" s="41">
        <f t="shared" si="2"/>
        <v>190.18421052631578</v>
      </c>
      <c r="U11" s="41" t="e">
        <f t="shared" si="3"/>
        <v>#DIV/0!</v>
      </c>
    </row>
    <row r="12" spans="1:26" ht="27.75" customHeight="1" x14ac:dyDescent="0.35"/>
    <row r="13" spans="1:26" s="59" customFormat="1" ht="29.25" customHeight="1" x14ac:dyDescent="0.35">
      <c r="A13" s="55" t="s">
        <v>12</v>
      </c>
      <c r="B13" s="39" t="s">
        <v>0</v>
      </c>
      <c r="C13" s="28" t="s">
        <v>2</v>
      </c>
      <c r="D13" s="29" t="s">
        <v>18</v>
      </c>
      <c r="E13" s="29" t="s">
        <v>37</v>
      </c>
      <c r="F13" s="56" t="s">
        <v>25</v>
      </c>
      <c r="G13" s="29" t="s">
        <v>1</v>
      </c>
      <c r="H13" s="40"/>
      <c r="I13" s="39" t="s">
        <v>0</v>
      </c>
      <c r="J13" s="28" t="s">
        <v>2</v>
      </c>
      <c r="K13" s="29" t="s">
        <v>18</v>
      </c>
      <c r="L13" s="29" t="s">
        <v>37</v>
      </c>
      <c r="M13" s="56" t="s">
        <v>25</v>
      </c>
      <c r="N13" s="57" t="s">
        <v>1</v>
      </c>
      <c r="O13" s="58"/>
    </row>
    <row r="14" spans="1:26" ht="14.45" x14ac:dyDescent="0.35">
      <c r="A14" s="30"/>
      <c r="B14" s="41"/>
      <c r="C14" s="41"/>
      <c r="D14" s="48"/>
      <c r="E14" s="48"/>
      <c r="F14" s="60"/>
      <c r="G14" s="41"/>
      <c r="I14" s="41"/>
      <c r="J14" s="41"/>
      <c r="K14" s="48"/>
      <c r="L14" s="48"/>
      <c r="M14" s="48"/>
      <c r="N14" s="41"/>
    </row>
    <row r="15" spans="1:26" x14ac:dyDescent="0.25">
      <c r="A15" s="193">
        <f>INPUT!B4</f>
        <v>0.41666666666666669</v>
      </c>
      <c r="B15" s="193" t="str">
        <f>INPUT!A8</f>
        <v>Club 1</v>
      </c>
      <c r="C15" s="41" t="str">
        <f>INPUT!A17</f>
        <v>Club 1 Player 1</v>
      </c>
      <c r="D15" s="61">
        <f>INPUT!B17</f>
        <v>0</v>
      </c>
      <c r="E15" s="123">
        <f>D15*$K$2/113+($K$3-$K$4)</f>
        <v>-0.90000000000000568</v>
      </c>
      <c r="F15" s="62">
        <f>IF((ROUND(E15*$K$6,0))&gt;=24,24,(ROUND(E15*$K$6,0)))</f>
        <v>-1</v>
      </c>
      <c r="G15" s="191">
        <f>INPUT!C17</f>
        <v>0</v>
      </c>
      <c r="H15" s="63"/>
      <c r="I15" s="194" t="str">
        <f>INPUT!A9</f>
        <v>Club 2</v>
      </c>
      <c r="J15" s="41">
        <f>INPUT!E17</f>
        <v>0</v>
      </c>
      <c r="K15" s="61">
        <f>INPUT!F17</f>
        <v>0</v>
      </c>
      <c r="L15" s="123">
        <f>K15*$K$2/113+($K$3-$K$4)</f>
        <v>-0.90000000000000568</v>
      </c>
      <c r="M15" s="62">
        <f>IF((ROUND(L15*$K$6,0))&gt;=24,24,(ROUND(L15*$K$6,0)))</f>
        <v>-1</v>
      </c>
      <c r="N15" s="191">
        <f>INPUT!G17</f>
        <v>0</v>
      </c>
      <c r="O15" s="64"/>
      <c r="Q15" s="187" t="s">
        <v>13</v>
      </c>
      <c r="R15" s="163"/>
      <c r="S15" s="163"/>
      <c r="T15" s="163"/>
      <c r="U15" s="163"/>
      <c r="V15" s="163"/>
      <c r="W15" s="163"/>
      <c r="X15" s="163"/>
      <c r="Y15" s="163"/>
      <c r="Z15" s="163"/>
    </row>
    <row r="16" spans="1:26" x14ac:dyDescent="0.25">
      <c r="A16" s="193"/>
      <c r="B16" s="198"/>
      <c r="C16" s="41" t="str">
        <f>INPUT!A18</f>
        <v>Club 1 Player 2</v>
      </c>
      <c r="D16" s="61">
        <f>INPUT!B18</f>
        <v>0</v>
      </c>
      <c r="E16" s="123">
        <f t="shared" ref="E16:E46" si="4">D16*$K$2/113+($K$3-$K$4)</f>
        <v>-0.90000000000000568</v>
      </c>
      <c r="F16" s="62">
        <f t="shared" ref="F16:F46" si="5">IF((ROUND(E16*$K$6,0))&gt;=24,24,(ROUND(E16*$K$6,0)))</f>
        <v>-1</v>
      </c>
      <c r="G16" s="192"/>
      <c r="H16" s="65"/>
      <c r="I16" s="195"/>
      <c r="J16" s="41">
        <f>INPUT!E18</f>
        <v>0</v>
      </c>
      <c r="K16" s="61">
        <f>INPUT!F18</f>
        <v>0</v>
      </c>
      <c r="L16" s="123">
        <f t="shared" ref="L16:L46" si="6">K16*$K$2/113+($K$3-$K$4)</f>
        <v>-0.90000000000000568</v>
      </c>
      <c r="M16" s="62">
        <f t="shared" ref="M16:M46" si="7">IF((ROUND(L16*$K$6,0))&gt;=24,24,(ROUND(L16*$K$6,0)))</f>
        <v>-1</v>
      </c>
      <c r="N16" s="192"/>
      <c r="O16" s="64"/>
      <c r="P16" s="41">
        <v>1</v>
      </c>
      <c r="Q16" s="141" t="s">
        <v>43</v>
      </c>
      <c r="R16" s="141"/>
      <c r="S16" s="141"/>
      <c r="T16" s="141"/>
      <c r="U16" s="141"/>
      <c r="V16" s="141"/>
      <c r="W16" s="141"/>
      <c r="X16" s="141"/>
      <c r="Y16" s="141"/>
      <c r="Z16" s="141"/>
    </row>
    <row r="17" spans="1:26" x14ac:dyDescent="0.25">
      <c r="A17" s="193">
        <f>A15+TIME(0,INPUT!$B$5,0)</f>
        <v>0.4236111111111111</v>
      </c>
      <c r="B17" s="198"/>
      <c r="C17" s="41" t="str">
        <f>INPUT!A19</f>
        <v>Club 1 Player 3</v>
      </c>
      <c r="D17" s="61">
        <f>INPUT!B19</f>
        <v>0</v>
      </c>
      <c r="E17" s="123">
        <f t="shared" si="4"/>
        <v>-0.90000000000000568</v>
      </c>
      <c r="F17" s="62">
        <f t="shared" si="5"/>
        <v>-1</v>
      </c>
      <c r="G17" s="191">
        <f>INPUT!C19</f>
        <v>0</v>
      </c>
      <c r="H17" s="65"/>
      <c r="I17" s="195"/>
      <c r="J17" s="41">
        <f>INPUT!E19</f>
        <v>0</v>
      </c>
      <c r="K17" s="61">
        <f>INPUT!F19</f>
        <v>0</v>
      </c>
      <c r="L17" s="123">
        <f t="shared" si="6"/>
        <v>-0.90000000000000568</v>
      </c>
      <c r="M17" s="62">
        <f t="shared" si="7"/>
        <v>-1</v>
      </c>
      <c r="N17" s="191">
        <f>INPUT!G19</f>
        <v>0</v>
      </c>
      <c r="O17" s="64"/>
      <c r="P17" s="41">
        <v>2</v>
      </c>
      <c r="Q17" s="141" t="s">
        <v>14</v>
      </c>
      <c r="R17" s="141"/>
      <c r="S17" s="141"/>
      <c r="T17" s="141"/>
      <c r="U17" s="141"/>
      <c r="V17" s="141"/>
      <c r="W17" s="141"/>
      <c r="X17" s="141"/>
      <c r="Y17" s="141"/>
      <c r="Z17" s="141"/>
    </row>
    <row r="18" spans="1:26" x14ac:dyDescent="0.25">
      <c r="A18" s="193"/>
      <c r="B18" s="198"/>
      <c r="C18" s="41" t="str">
        <f>INPUT!A20</f>
        <v>Club 1 Player 4</v>
      </c>
      <c r="D18" s="61">
        <f>INPUT!B20</f>
        <v>0</v>
      </c>
      <c r="E18" s="123">
        <f t="shared" si="4"/>
        <v>-0.90000000000000568</v>
      </c>
      <c r="F18" s="62">
        <f t="shared" si="5"/>
        <v>-1</v>
      </c>
      <c r="G18" s="192"/>
      <c r="H18" s="65"/>
      <c r="I18" s="195"/>
      <c r="J18" s="41">
        <f>INPUT!E20</f>
        <v>0</v>
      </c>
      <c r="K18" s="61">
        <f>INPUT!F20</f>
        <v>0</v>
      </c>
      <c r="L18" s="123">
        <f t="shared" si="6"/>
        <v>-0.90000000000000568</v>
      </c>
      <c r="M18" s="62">
        <f t="shared" si="7"/>
        <v>-1</v>
      </c>
      <c r="N18" s="192"/>
      <c r="O18" s="64"/>
      <c r="P18" s="41">
        <v>3</v>
      </c>
      <c r="Q18" s="141" t="s">
        <v>41</v>
      </c>
      <c r="R18" s="141"/>
      <c r="S18" s="141"/>
      <c r="T18" s="141"/>
      <c r="U18" s="141"/>
      <c r="V18" s="141"/>
      <c r="W18" s="141"/>
      <c r="X18" s="141"/>
      <c r="Y18" s="141"/>
      <c r="Z18" s="141"/>
    </row>
    <row r="19" spans="1:26" x14ac:dyDescent="0.25">
      <c r="A19" s="193">
        <f>A17+TIME(0,INPUT!$B$5,0)</f>
        <v>0.43055555555555552</v>
      </c>
      <c r="B19" s="198"/>
      <c r="C19" s="41" t="str">
        <f>INPUT!A21</f>
        <v>Club 1 Player 5</v>
      </c>
      <c r="D19" s="61">
        <f>INPUT!B21</f>
        <v>0</v>
      </c>
      <c r="E19" s="123">
        <f t="shared" si="4"/>
        <v>-0.90000000000000568</v>
      </c>
      <c r="F19" s="62">
        <f t="shared" si="5"/>
        <v>-1</v>
      </c>
      <c r="G19" s="191">
        <f>INPUT!C21</f>
        <v>0</v>
      </c>
      <c r="H19" s="65"/>
      <c r="I19" s="195"/>
      <c r="J19" s="41">
        <f>INPUT!E21</f>
        <v>0</v>
      </c>
      <c r="K19" s="61">
        <f>INPUT!F21</f>
        <v>0</v>
      </c>
      <c r="L19" s="123">
        <f t="shared" si="6"/>
        <v>-0.90000000000000568</v>
      </c>
      <c r="M19" s="62">
        <f t="shared" si="7"/>
        <v>-1</v>
      </c>
      <c r="N19" s="191">
        <f>INPUT!G21</f>
        <v>0</v>
      </c>
      <c r="O19" s="64"/>
      <c r="P19" s="41">
        <v>4</v>
      </c>
      <c r="Q19" s="141" t="s">
        <v>27</v>
      </c>
      <c r="R19" s="141"/>
      <c r="S19" s="141"/>
      <c r="T19" s="141"/>
      <c r="U19" s="141"/>
      <c r="V19" s="141"/>
      <c r="W19" s="141"/>
      <c r="X19" s="141"/>
      <c r="Y19" s="141"/>
      <c r="Z19" s="141"/>
    </row>
    <row r="20" spans="1:26" ht="15" customHeight="1" x14ac:dyDescent="0.25">
      <c r="A20" s="193"/>
      <c r="B20" s="198"/>
      <c r="C20" s="41" t="str">
        <f>INPUT!A22</f>
        <v>Club 1 Player 6</v>
      </c>
      <c r="D20" s="61">
        <f>INPUT!B22</f>
        <v>0</v>
      </c>
      <c r="E20" s="123">
        <f t="shared" si="4"/>
        <v>-0.90000000000000568</v>
      </c>
      <c r="F20" s="62">
        <f t="shared" si="5"/>
        <v>-1</v>
      </c>
      <c r="G20" s="192"/>
      <c r="H20" s="65"/>
      <c r="I20" s="195"/>
      <c r="J20" s="41">
        <f>INPUT!E22</f>
        <v>0</v>
      </c>
      <c r="K20" s="61">
        <f>INPUT!F22</f>
        <v>0</v>
      </c>
      <c r="L20" s="123">
        <f t="shared" si="6"/>
        <v>-0.90000000000000568</v>
      </c>
      <c r="M20" s="62">
        <f t="shared" si="7"/>
        <v>-1</v>
      </c>
      <c r="N20" s="192"/>
      <c r="O20" s="64"/>
      <c r="P20" s="184">
        <v>5</v>
      </c>
      <c r="Q20" s="139" t="s">
        <v>16</v>
      </c>
      <c r="R20" s="139"/>
      <c r="S20" s="139"/>
      <c r="T20" s="139"/>
      <c r="U20" s="139"/>
      <c r="V20" s="139"/>
      <c r="W20" s="139"/>
      <c r="X20" s="139"/>
      <c r="Y20" s="139"/>
      <c r="Z20" s="139"/>
    </row>
    <row r="21" spans="1:26" x14ac:dyDescent="0.25">
      <c r="A21" s="193">
        <f>A19+TIME(0,INPUT!$B$5,0)</f>
        <v>0.43749999999999994</v>
      </c>
      <c r="B21" s="198"/>
      <c r="C21" s="41" t="str">
        <f>INPUT!A23</f>
        <v>Club 1 Player 7</v>
      </c>
      <c r="D21" s="61">
        <f>INPUT!B23</f>
        <v>0</v>
      </c>
      <c r="E21" s="123">
        <f t="shared" si="4"/>
        <v>-0.90000000000000568</v>
      </c>
      <c r="F21" s="62">
        <f t="shared" si="5"/>
        <v>-1</v>
      </c>
      <c r="G21" s="191">
        <f>INPUT!C23</f>
        <v>0</v>
      </c>
      <c r="H21" s="65"/>
      <c r="I21" s="195"/>
      <c r="J21" s="41">
        <f>INPUT!E23</f>
        <v>0</v>
      </c>
      <c r="K21" s="61">
        <f>INPUT!F23</f>
        <v>0</v>
      </c>
      <c r="L21" s="123">
        <f t="shared" si="6"/>
        <v>-0.90000000000000568</v>
      </c>
      <c r="M21" s="62">
        <f t="shared" si="7"/>
        <v>-1</v>
      </c>
      <c r="N21" s="191">
        <f>INPUT!G23</f>
        <v>0</v>
      </c>
      <c r="O21" s="64"/>
      <c r="P21" s="184"/>
      <c r="Q21" s="139"/>
      <c r="R21" s="139"/>
      <c r="S21" s="139"/>
      <c r="T21" s="139"/>
      <c r="U21" s="139"/>
      <c r="V21" s="139"/>
      <c r="W21" s="139"/>
      <c r="X21" s="139"/>
      <c r="Y21" s="139"/>
      <c r="Z21" s="139"/>
    </row>
    <row r="22" spans="1:26" x14ac:dyDescent="0.25">
      <c r="A22" s="193"/>
      <c r="B22" s="198"/>
      <c r="C22" s="41" t="str">
        <f>INPUT!A24</f>
        <v>Club 1 Player 8</v>
      </c>
      <c r="D22" s="61">
        <f>INPUT!B24</f>
        <v>0</v>
      </c>
      <c r="E22" s="123">
        <f t="shared" si="4"/>
        <v>-0.90000000000000568</v>
      </c>
      <c r="F22" s="62">
        <f t="shared" si="5"/>
        <v>-1</v>
      </c>
      <c r="G22" s="192"/>
      <c r="H22" s="65"/>
      <c r="I22" s="195"/>
      <c r="J22" s="41">
        <f>INPUT!E24</f>
        <v>0</v>
      </c>
      <c r="K22" s="61">
        <f>INPUT!F24</f>
        <v>0</v>
      </c>
      <c r="L22" s="123">
        <f t="shared" si="6"/>
        <v>-0.90000000000000568</v>
      </c>
      <c r="M22" s="62">
        <f t="shared" si="7"/>
        <v>-1</v>
      </c>
      <c r="N22" s="192"/>
      <c r="O22" s="64"/>
      <c r="P22" s="41">
        <v>6</v>
      </c>
      <c r="Q22" s="141" t="s">
        <v>17</v>
      </c>
      <c r="R22" s="141"/>
      <c r="S22" s="141"/>
      <c r="T22" s="141"/>
      <c r="U22" s="141"/>
      <c r="V22" s="141"/>
      <c r="W22" s="141"/>
      <c r="X22" s="141"/>
      <c r="Y22" s="141"/>
      <c r="Z22" s="141"/>
    </row>
    <row r="23" spans="1:26" x14ac:dyDescent="0.25">
      <c r="A23" s="193">
        <f>A21+TIME(0,INPUT!$B$5,0)</f>
        <v>0.44444444444444436</v>
      </c>
      <c r="B23" s="198"/>
      <c r="C23" s="41" t="str">
        <f>INPUT!A25</f>
        <v>Club 1 Player 9</v>
      </c>
      <c r="D23" s="61">
        <f>INPUT!B25</f>
        <v>0</v>
      </c>
      <c r="E23" s="123">
        <f t="shared" si="4"/>
        <v>-0.90000000000000568</v>
      </c>
      <c r="F23" s="62">
        <f t="shared" si="5"/>
        <v>-1</v>
      </c>
      <c r="G23" s="191">
        <f>INPUT!C25</f>
        <v>0</v>
      </c>
      <c r="H23" s="65"/>
      <c r="I23" s="195"/>
      <c r="J23" s="41">
        <f>INPUT!E25</f>
        <v>0</v>
      </c>
      <c r="K23" s="61">
        <f>INPUT!F25</f>
        <v>0</v>
      </c>
      <c r="L23" s="123">
        <f t="shared" si="6"/>
        <v>-0.90000000000000568</v>
      </c>
      <c r="M23" s="62">
        <f t="shared" si="7"/>
        <v>-1</v>
      </c>
      <c r="N23" s="191">
        <f>INPUT!G25</f>
        <v>0</v>
      </c>
      <c r="O23" s="64"/>
      <c r="P23" s="41">
        <v>7</v>
      </c>
      <c r="Q23" s="141" t="s">
        <v>40</v>
      </c>
      <c r="R23" s="141"/>
      <c r="S23" s="141"/>
      <c r="T23" s="141"/>
      <c r="U23" s="141"/>
      <c r="V23" s="141"/>
      <c r="W23" s="141"/>
      <c r="X23" s="141"/>
      <c r="Y23" s="141"/>
      <c r="Z23" s="141"/>
    </row>
    <row r="24" spans="1:26" x14ac:dyDescent="0.25">
      <c r="A24" s="193"/>
      <c r="B24" s="198"/>
      <c r="C24" s="41" t="str">
        <f>INPUT!A26</f>
        <v>Club 1 Player 10</v>
      </c>
      <c r="D24" s="61">
        <f>INPUT!B26</f>
        <v>0</v>
      </c>
      <c r="E24" s="123">
        <f t="shared" si="4"/>
        <v>-0.90000000000000568</v>
      </c>
      <c r="F24" s="62">
        <f t="shared" si="5"/>
        <v>-1</v>
      </c>
      <c r="G24" s="192"/>
      <c r="H24" s="65"/>
      <c r="I24" s="195"/>
      <c r="J24" s="41">
        <f>INPUT!E26</f>
        <v>0</v>
      </c>
      <c r="K24" s="61">
        <f>INPUT!F26</f>
        <v>0</v>
      </c>
      <c r="L24" s="123">
        <f t="shared" si="6"/>
        <v>-0.90000000000000568</v>
      </c>
      <c r="M24" s="62">
        <f t="shared" si="7"/>
        <v>-1</v>
      </c>
      <c r="N24" s="192"/>
      <c r="O24" s="64"/>
      <c r="P24" s="41">
        <v>8</v>
      </c>
      <c r="Q24" s="141" t="s">
        <v>15</v>
      </c>
      <c r="R24" s="141"/>
      <c r="S24" s="141"/>
      <c r="T24" s="141"/>
      <c r="U24" s="141"/>
      <c r="V24" s="141"/>
      <c r="W24" s="141"/>
      <c r="X24" s="141"/>
      <c r="Y24" s="141"/>
      <c r="Z24" s="141"/>
    </row>
    <row r="25" spans="1:26" x14ac:dyDescent="0.25">
      <c r="A25" s="193">
        <f>A23+TIME(0,INPUT!$B$5,0)</f>
        <v>0.45138888888888878</v>
      </c>
      <c r="B25" s="198"/>
      <c r="C25" s="41" t="str">
        <f>INPUT!A27</f>
        <v>Club 1 Player 11</v>
      </c>
      <c r="D25" s="61">
        <f>INPUT!B27</f>
        <v>0</v>
      </c>
      <c r="E25" s="123">
        <f t="shared" si="4"/>
        <v>-0.90000000000000568</v>
      </c>
      <c r="F25" s="62">
        <f t="shared" si="5"/>
        <v>-1</v>
      </c>
      <c r="G25" s="191">
        <f>INPUT!C27</f>
        <v>0</v>
      </c>
      <c r="H25" s="65"/>
      <c r="I25" s="195"/>
      <c r="J25" s="41">
        <f>INPUT!E27</f>
        <v>0</v>
      </c>
      <c r="K25" s="61">
        <f>INPUT!F27</f>
        <v>0</v>
      </c>
      <c r="L25" s="123">
        <f t="shared" si="6"/>
        <v>-0.90000000000000568</v>
      </c>
      <c r="M25" s="62">
        <f t="shared" si="7"/>
        <v>-1</v>
      </c>
      <c r="N25" s="191">
        <f>INPUT!G27</f>
        <v>0</v>
      </c>
      <c r="O25" s="64"/>
      <c r="P25" s="41">
        <v>9</v>
      </c>
      <c r="Q25" s="141" t="s">
        <v>23</v>
      </c>
      <c r="R25" s="141"/>
      <c r="S25" s="141"/>
      <c r="T25" s="141"/>
      <c r="U25" s="141"/>
      <c r="V25" s="141"/>
      <c r="W25" s="141"/>
      <c r="X25" s="141"/>
      <c r="Y25" s="141"/>
      <c r="Z25" s="141"/>
    </row>
    <row r="26" spans="1:26" x14ac:dyDescent="0.25">
      <c r="A26" s="193"/>
      <c r="B26" s="198"/>
      <c r="C26" s="41" t="str">
        <f>INPUT!A28</f>
        <v>Club 1 Player 12</v>
      </c>
      <c r="D26" s="61">
        <f>INPUT!B28</f>
        <v>0</v>
      </c>
      <c r="E26" s="123">
        <f t="shared" si="4"/>
        <v>-0.90000000000000568</v>
      </c>
      <c r="F26" s="62">
        <f t="shared" si="5"/>
        <v>-1</v>
      </c>
      <c r="G26" s="192"/>
      <c r="H26" s="66"/>
      <c r="I26" s="196"/>
      <c r="J26" s="41">
        <f>INPUT!E28</f>
        <v>0</v>
      </c>
      <c r="K26" s="61">
        <f>INPUT!F28</f>
        <v>0</v>
      </c>
      <c r="L26" s="123">
        <f t="shared" si="6"/>
        <v>-0.90000000000000568</v>
      </c>
      <c r="M26" s="62">
        <f t="shared" si="7"/>
        <v>-1</v>
      </c>
      <c r="N26" s="192"/>
      <c r="O26" s="64"/>
      <c r="P26" s="41">
        <v>10</v>
      </c>
      <c r="Q26" s="141" t="s">
        <v>24</v>
      </c>
      <c r="R26" s="141"/>
      <c r="S26" s="141"/>
      <c r="T26" s="141"/>
      <c r="U26" s="141"/>
      <c r="V26" s="141"/>
      <c r="W26" s="141"/>
      <c r="X26" s="141"/>
      <c r="Y26" s="141"/>
      <c r="Z26" s="141"/>
    </row>
    <row r="27" spans="1:26" ht="14.45" customHeight="1" x14ac:dyDescent="0.25">
      <c r="A27" s="67"/>
      <c r="B27" s="41"/>
      <c r="C27" s="41"/>
      <c r="D27" s="61"/>
      <c r="E27" s="123"/>
      <c r="F27" s="62"/>
      <c r="G27" s="48"/>
      <c r="I27" s="68"/>
      <c r="J27" s="41"/>
      <c r="K27" s="61"/>
      <c r="L27" s="123"/>
      <c r="M27" s="62"/>
      <c r="N27" s="48"/>
      <c r="O27" s="44"/>
      <c r="P27" s="184">
        <v>11</v>
      </c>
      <c r="Q27" s="139" t="s">
        <v>44</v>
      </c>
      <c r="R27" s="139"/>
      <c r="S27" s="139"/>
      <c r="T27" s="139"/>
      <c r="U27" s="139"/>
      <c r="V27" s="139"/>
      <c r="W27" s="139"/>
      <c r="X27" s="139"/>
      <c r="Y27" s="139"/>
      <c r="Z27" s="139"/>
    </row>
    <row r="28" spans="1:26" x14ac:dyDescent="0.25">
      <c r="A28" s="193">
        <f>A25+TIME(0,INPUT!$B$5,0)</f>
        <v>0.4583333333333332</v>
      </c>
      <c r="B28" s="193" t="str">
        <f>INPUT!A10</f>
        <v>Staddon Heights</v>
      </c>
      <c r="C28" s="41" t="str">
        <f>INPUT!A32</f>
        <v>Andy Griffiths</v>
      </c>
      <c r="D28" s="61">
        <f>INPUT!B32</f>
        <v>5.6</v>
      </c>
      <c r="E28" s="123">
        <f t="shared" si="4"/>
        <v>5.3938053097345069</v>
      </c>
      <c r="F28" s="62">
        <f t="shared" si="5"/>
        <v>5</v>
      </c>
      <c r="G28" s="191">
        <f>INPUT!C32</f>
        <v>32</v>
      </c>
      <c r="H28" s="63"/>
      <c r="I28" s="194" t="str">
        <f>INPUT!A11</f>
        <v>Stover</v>
      </c>
      <c r="J28" s="41" t="str">
        <f>INPUT!E32</f>
        <v>Neil Goddard</v>
      </c>
      <c r="K28" s="61">
        <f>INPUT!F32</f>
        <v>7.9</v>
      </c>
      <c r="L28" s="123">
        <f t="shared" si="6"/>
        <v>7.9787610619468978</v>
      </c>
      <c r="M28" s="62">
        <f t="shared" si="7"/>
        <v>7</v>
      </c>
      <c r="N28" s="191">
        <f>INPUT!G32</f>
        <v>39</v>
      </c>
      <c r="O28" s="64"/>
      <c r="P28" s="184"/>
      <c r="Q28" s="139"/>
      <c r="R28" s="139"/>
      <c r="S28" s="139"/>
      <c r="T28" s="139"/>
      <c r="U28" s="139"/>
      <c r="V28" s="139"/>
      <c r="W28" s="139"/>
      <c r="X28" s="139"/>
      <c r="Y28" s="139"/>
      <c r="Z28" s="139"/>
    </row>
    <row r="29" spans="1:26" ht="14.45" customHeight="1" x14ac:dyDescent="0.25">
      <c r="A29" s="193"/>
      <c r="B29" s="198"/>
      <c r="C29" s="41" t="str">
        <f>INPUT!A33</f>
        <v>Bob Jones</v>
      </c>
      <c r="D29" s="61">
        <f>INPUT!B33</f>
        <v>11.5</v>
      </c>
      <c r="E29" s="123">
        <f t="shared" si="4"/>
        <v>12.024778761061942</v>
      </c>
      <c r="F29" s="62">
        <f t="shared" si="5"/>
        <v>10</v>
      </c>
      <c r="G29" s="192"/>
      <c r="H29" s="65"/>
      <c r="I29" s="195"/>
      <c r="J29" s="41" t="str">
        <f>INPUT!E33</f>
        <v>Ashley Hocking</v>
      </c>
      <c r="K29" s="61">
        <f>INPUT!F33</f>
        <v>10.4</v>
      </c>
      <c r="L29" s="123">
        <f t="shared" si="6"/>
        <v>10.788495575221233</v>
      </c>
      <c r="M29" s="62">
        <f t="shared" si="7"/>
        <v>9</v>
      </c>
      <c r="N29" s="192"/>
      <c r="O29" s="64"/>
      <c r="P29" s="184">
        <v>12</v>
      </c>
      <c r="Q29" s="185" t="s">
        <v>45</v>
      </c>
      <c r="R29" s="186"/>
      <c r="S29" s="186"/>
      <c r="T29" s="186"/>
      <c r="U29" s="186"/>
      <c r="V29" s="186"/>
      <c r="W29" s="186"/>
      <c r="X29" s="186"/>
      <c r="Y29" s="186"/>
      <c r="Z29" s="186"/>
    </row>
    <row r="30" spans="1:26" ht="14.45" customHeight="1" x14ac:dyDescent="0.25">
      <c r="A30" s="193">
        <f>A28+TIME(0,INPUT!$B$5,0)</f>
        <v>0.46527777777777762</v>
      </c>
      <c r="B30" s="198"/>
      <c r="C30" s="41" t="str">
        <f>INPUT!A34</f>
        <v>Nigel Keeler</v>
      </c>
      <c r="D30" s="61">
        <f>INPUT!B34</f>
        <v>7.7</v>
      </c>
      <c r="E30" s="123">
        <f t="shared" si="4"/>
        <v>7.7539823008849496</v>
      </c>
      <c r="F30" s="62">
        <f t="shared" si="5"/>
        <v>7</v>
      </c>
      <c r="G30" s="191">
        <f>INPUT!C34</f>
        <v>37</v>
      </c>
      <c r="H30" s="65"/>
      <c r="I30" s="195"/>
      <c r="J30" s="41" t="str">
        <f>INPUT!E34</f>
        <v>Jeff Steward</v>
      </c>
      <c r="K30" s="61">
        <f>INPUT!F34</f>
        <v>7.9</v>
      </c>
      <c r="L30" s="123">
        <f t="shared" si="6"/>
        <v>7.9787610619468978</v>
      </c>
      <c r="M30" s="62">
        <f t="shared" si="7"/>
        <v>7</v>
      </c>
      <c r="N30" s="191">
        <f>INPUT!G34</f>
        <v>41</v>
      </c>
      <c r="O30" s="64"/>
      <c r="P30" s="184"/>
      <c r="Q30" s="186"/>
      <c r="R30" s="186"/>
      <c r="S30" s="186"/>
      <c r="T30" s="186"/>
      <c r="U30" s="186"/>
      <c r="V30" s="186"/>
      <c r="W30" s="186"/>
      <c r="X30" s="186"/>
      <c r="Y30" s="186"/>
      <c r="Z30" s="186"/>
    </row>
    <row r="31" spans="1:26" x14ac:dyDescent="0.25">
      <c r="A31" s="193"/>
      <c r="B31" s="198"/>
      <c r="C31" s="41" t="str">
        <f>INPUT!A35</f>
        <v>Kevin Bowen</v>
      </c>
      <c r="D31" s="61">
        <f>INPUT!B35</f>
        <v>10.6</v>
      </c>
      <c r="E31" s="123">
        <f t="shared" si="4"/>
        <v>11.01327433628318</v>
      </c>
      <c r="F31" s="62">
        <f t="shared" si="5"/>
        <v>9</v>
      </c>
      <c r="G31" s="192"/>
      <c r="H31" s="65"/>
      <c r="I31" s="195"/>
      <c r="J31" s="41" t="str">
        <f>INPUT!E35</f>
        <v>Andy Livingstone</v>
      </c>
      <c r="K31" s="61">
        <f>INPUT!F35</f>
        <v>12.2</v>
      </c>
      <c r="L31" s="123">
        <f t="shared" si="6"/>
        <v>12.811504424778754</v>
      </c>
      <c r="M31" s="62">
        <f t="shared" si="7"/>
        <v>11</v>
      </c>
      <c r="N31" s="192"/>
      <c r="O31" s="64"/>
      <c r="P31" s="184"/>
      <c r="Q31" s="186"/>
      <c r="R31" s="186"/>
      <c r="S31" s="186"/>
      <c r="T31" s="186"/>
      <c r="U31" s="186"/>
      <c r="V31" s="186"/>
      <c r="W31" s="186"/>
      <c r="X31" s="186"/>
      <c r="Y31" s="186"/>
      <c r="Z31" s="186"/>
    </row>
    <row r="32" spans="1:26" x14ac:dyDescent="0.25">
      <c r="A32" s="193">
        <f>A30+TIME(0,INPUT!$B$5,0)</f>
        <v>0.47222222222222204</v>
      </c>
      <c r="B32" s="198"/>
      <c r="C32" s="41" t="str">
        <f>INPUT!A36</f>
        <v>Grahame Sanford</v>
      </c>
      <c r="D32" s="61">
        <f>INPUT!B36</f>
        <v>8.3000000000000007</v>
      </c>
      <c r="E32" s="123">
        <f t="shared" si="4"/>
        <v>8.4283185840707926</v>
      </c>
      <c r="F32" s="62">
        <f t="shared" si="5"/>
        <v>7</v>
      </c>
      <c r="G32" s="191">
        <f>INPUT!C36</f>
        <v>37</v>
      </c>
      <c r="H32" s="65"/>
      <c r="I32" s="195"/>
      <c r="J32" s="41" t="str">
        <f>INPUT!E36</f>
        <v>Neil Blackhurst</v>
      </c>
      <c r="K32" s="61">
        <f>INPUT!F36</f>
        <v>9</v>
      </c>
      <c r="L32" s="123">
        <f t="shared" si="6"/>
        <v>9.2150442477876044</v>
      </c>
      <c r="M32" s="62">
        <f t="shared" si="7"/>
        <v>8</v>
      </c>
      <c r="N32" s="191">
        <f>INPUT!G36</f>
        <v>37</v>
      </c>
      <c r="O32" s="64"/>
    </row>
    <row r="33" spans="1:15" x14ac:dyDescent="0.25">
      <c r="A33" s="193"/>
      <c r="B33" s="198"/>
      <c r="C33" s="41" t="str">
        <f>INPUT!A37</f>
        <v>Christopher Baggott</v>
      </c>
      <c r="D33" s="61">
        <f>INPUT!B37</f>
        <v>11.4</v>
      </c>
      <c r="E33" s="123">
        <f t="shared" si="4"/>
        <v>11.912389380530968</v>
      </c>
      <c r="F33" s="62">
        <f t="shared" si="5"/>
        <v>10</v>
      </c>
      <c r="G33" s="192"/>
      <c r="H33" s="65"/>
      <c r="I33" s="196"/>
      <c r="J33" s="41" t="str">
        <f>INPUT!E37</f>
        <v>John Pitts</v>
      </c>
      <c r="K33" s="61">
        <f>INPUT!F37</f>
        <v>14.8</v>
      </c>
      <c r="L33" s="123">
        <f t="shared" si="6"/>
        <v>15.733628318584067</v>
      </c>
      <c r="M33" s="62">
        <f t="shared" si="7"/>
        <v>13</v>
      </c>
      <c r="N33" s="192"/>
      <c r="O33" s="64"/>
    </row>
    <row r="34" spans="1:15" x14ac:dyDescent="0.25">
      <c r="A34" s="193">
        <f>A32+TIME(0,INPUT!$B$5,0)</f>
        <v>0.47916666666666646</v>
      </c>
      <c r="B34" s="198"/>
      <c r="C34" s="41" t="str">
        <f>INPUT!A38</f>
        <v>Dave Roberts</v>
      </c>
      <c r="D34" s="61">
        <f>INPUT!B38</f>
        <v>9.8000000000000007</v>
      </c>
      <c r="E34" s="123">
        <f t="shared" si="4"/>
        <v>10.114159292035394</v>
      </c>
      <c r="F34" s="62">
        <f t="shared" si="5"/>
        <v>9</v>
      </c>
      <c r="G34" s="191">
        <f>INPUT!C38</f>
        <v>39</v>
      </c>
      <c r="H34" s="65"/>
      <c r="I34" s="194" t="str">
        <f>INPUT!A12</f>
        <v>Tiverton</v>
      </c>
      <c r="J34" s="41" t="str">
        <f>INPUT!A47</f>
        <v>Tony Allsopp</v>
      </c>
      <c r="K34" s="61">
        <f>INPUT!B47</f>
        <v>3.8</v>
      </c>
      <c r="L34" s="123">
        <f t="shared" si="6"/>
        <v>3.3707964601769849</v>
      </c>
      <c r="M34" s="62">
        <f t="shared" si="7"/>
        <v>3</v>
      </c>
      <c r="N34" s="191">
        <f>INPUT!C47</f>
        <v>35</v>
      </c>
      <c r="O34" s="64"/>
    </row>
    <row r="35" spans="1:15" x14ac:dyDescent="0.25">
      <c r="A35" s="193"/>
      <c r="B35" s="198"/>
      <c r="C35" s="41" t="str">
        <f>INPUT!A39</f>
        <v>Ian Scott</v>
      </c>
      <c r="D35" s="61">
        <f>INPUT!B39</f>
        <v>6.6</v>
      </c>
      <c r="E35" s="123">
        <f t="shared" si="4"/>
        <v>6.5176991150442412</v>
      </c>
      <c r="F35" s="62">
        <f t="shared" si="5"/>
        <v>6</v>
      </c>
      <c r="G35" s="192"/>
      <c r="H35" s="65"/>
      <c r="I35" s="195"/>
      <c r="J35" s="41" t="str">
        <f>INPUT!A48</f>
        <v>David Ruffett</v>
      </c>
      <c r="K35" s="61">
        <f>INPUT!B48</f>
        <v>14.9</v>
      </c>
      <c r="L35" s="123">
        <f t="shared" si="6"/>
        <v>15.846017699115038</v>
      </c>
      <c r="M35" s="62">
        <f t="shared" si="7"/>
        <v>13</v>
      </c>
      <c r="N35" s="192"/>
      <c r="O35" s="64"/>
    </row>
    <row r="36" spans="1:15" x14ac:dyDescent="0.25">
      <c r="A36" s="193">
        <f>A34+TIME(0,INPUT!$B$5,0)</f>
        <v>0.48611111111111088</v>
      </c>
      <c r="B36" s="198"/>
      <c r="C36" s="41" t="str">
        <f>INPUT!A40</f>
        <v>Keith Rendell</v>
      </c>
      <c r="D36" s="61">
        <f>INPUT!B40</f>
        <v>4</v>
      </c>
      <c r="E36" s="123">
        <f t="shared" si="4"/>
        <v>3.5955752212389323</v>
      </c>
      <c r="F36" s="62">
        <f t="shared" si="5"/>
        <v>3</v>
      </c>
      <c r="G36" s="191">
        <f>INPUT!C40</f>
        <v>37</v>
      </c>
      <c r="H36" s="65"/>
      <c r="I36" s="195"/>
      <c r="J36" s="41" t="str">
        <f>INPUT!A49</f>
        <v>Alan Clydesdale</v>
      </c>
      <c r="K36" s="61">
        <f>INPUT!B49</f>
        <v>14.8</v>
      </c>
      <c r="L36" s="123">
        <f t="shared" si="6"/>
        <v>15.733628318584067</v>
      </c>
      <c r="M36" s="62">
        <f t="shared" si="7"/>
        <v>13</v>
      </c>
      <c r="N36" s="191">
        <f>INPUT!C49</f>
        <v>37</v>
      </c>
      <c r="O36" s="64"/>
    </row>
    <row r="37" spans="1:15" x14ac:dyDescent="0.25">
      <c r="A37" s="193"/>
      <c r="B37" s="198"/>
      <c r="C37" s="41" t="str">
        <f>INPUT!A41</f>
        <v>Dave Henry</v>
      </c>
      <c r="D37" s="61">
        <f>INPUT!B41</f>
        <v>10.6</v>
      </c>
      <c r="E37" s="123">
        <f t="shared" si="4"/>
        <v>11.01327433628318</v>
      </c>
      <c r="F37" s="62">
        <f t="shared" si="5"/>
        <v>9</v>
      </c>
      <c r="G37" s="192"/>
      <c r="H37" s="65"/>
      <c r="I37" s="195"/>
      <c r="J37" s="41" t="str">
        <f>INPUT!A50</f>
        <v>Andy Rooker</v>
      </c>
      <c r="K37" s="61">
        <f>INPUT!B50</f>
        <v>15.8</v>
      </c>
      <c r="L37" s="123">
        <f t="shared" si="6"/>
        <v>16.857522123893801</v>
      </c>
      <c r="M37" s="62">
        <f t="shared" si="7"/>
        <v>14</v>
      </c>
      <c r="N37" s="192"/>
      <c r="O37" s="64"/>
    </row>
    <row r="38" spans="1:15" x14ac:dyDescent="0.25">
      <c r="A38" s="193">
        <f>A36+TIME(0,INPUT!$B$5,0)</f>
        <v>0.4930555555555553</v>
      </c>
      <c r="B38" s="198"/>
      <c r="C38" s="41" t="str">
        <f>INPUT!A42</f>
        <v>Gerry Brown</v>
      </c>
      <c r="D38" s="61">
        <f>INPUT!B42</f>
        <v>5.7</v>
      </c>
      <c r="E38" s="123">
        <f t="shared" si="4"/>
        <v>5.506194690265481</v>
      </c>
      <c r="F38" s="62">
        <f t="shared" si="5"/>
        <v>5</v>
      </c>
      <c r="G38" s="191">
        <f>INPUT!C42</f>
        <v>38</v>
      </c>
      <c r="H38" s="65"/>
      <c r="I38" s="195"/>
      <c r="J38" s="41" t="str">
        <f>INPUT!A51</f>
        <v>Alan Lawson</v>
      </c>
      <c r="K38" s="61">
        <f>INPUT!B51</f>
        <v>9.5</v>
      </c>
      <c r="L38" s="123">
        <f t="shared" si="6"/>
        <v>9.7769911504424716</v>
      </c>
      <c r="M38" s="62">
        <f t="shared" si="7"/>
        <v>8</v>
      </c>
      <c r="N38" s="191">
        <f>INPUT!C51</f>
        <v>40</v>
      </c>
      <c r="O38" s="64"/>
    </row>
    <row r="39" spans="1:15" x14ac:dyDescent="0.25">
      <c r="A39" s="193"/>
      <c r="B39" s="198"/>
      <c r="C39" s="41" t="str">
        <f>INPUT!A43</f>
        <v>Paddy Porter</v>
      </c>
      <c r="D39" s="61">
        <f>INPUT!B43</f>
        <v>13.8</v>
      </c>
      <c r="E39" s="123">
        <f t="shared" si="4"/>
        <v>14.609734513274331</v>
      </c>
      <c r="F39" s="62">
        <f t="shared" si="5"/>
        <v>12</v>
      </c>
      <c r="G39" s="192"/>
      <c r="H39" s="66"/>
      <c r="I39" s="196"/>
      <c r="J39" s="41" t="str">
        <f>INPUT!A52</f>
        <v>Derek Leech</v>
      </c>
      <c r="K39" s="61">
        <f>INPUT!B52</f>
        <v>12.9</v>
      </c>
      <c r="L39" s="123">
        <f t="shared" si="6"/>
        <v>13.598230088495569</v>
      </c>
      <c r="M39" s="62">
        <f t="shared" si="7"/>
        <v>12</v>
      </c>
      <c r="N39" s="192"/>
      <c r="O39" s="64"/>
    </row>
    <row r="40" spans="1:15" x14ac:dyDescent="0.25">
      <c r="A40" s="67"/>
      <c r="B40" s="41"/>
      <c r="C40" s="41"/>
      <c r="D40" s="61"/>
      <c r="E40" s="123"/>
      <c r="F40" s="62"/>
      <c r="G40" s="48"/>
      <c r="I40" s="68"/>
      <c r="J40" s="41"/>
      <c r="K40" s="61"/>
      <c r="L40" s="123"/>
      <c r="M40" s="62"/>
      <c r="N40" s="48"/>
      <c r="O40" s="44"/>
    </row>
    <row r="41" spans="1:15" x14ac:dyDescent="0.25">
      <c r="A41" s="193">
        <f>A38+TIME(0,INPUT!$B$5,0)</f>
        <v>0.49999999999999972</v>
      </c>
      <c r="B41" s="193" t="str">
        <f>INPUT!A11</f>
        <v>Stover</v>
      </c>
      <c r="C41" s="41" t="str">
        <f>INPUT!E38</f>
        <v>Neil Hayman</v>
      </c>
      <c r="D41" s="61">
        <f>INPUT!F38</f>
        <v>10.199999999999999</v>
      </c>
      <c r="E41" s="123">
        <f t="shared" si="4"/>
        <v>10.563716814159285</v>
      </c>
      <c r="F41" s="62">
        <f t="shared" si="5"/>
        <v>9</v>
      </c>
      <c r="G41" s="191">
        <f>INPUT!G38</f>
        <v>40</v>
      </c>
      <c r="H41" s="63"/>
      <c r="I41" s="194" t="str">
        <f>INPUT!A12</f>
        <v>Tiverton</v>
      </c>
      <c r="J41" s="41" t="str">
        <f>INPUT!A53</f>
        <v>Mick Parrett</v>
      </c>
      <c r="K41" s="61">
        <f>INPUT!B53</f>
        <v>7.2</v>
      </c>
      <c r="L41" s="123">
        <f t="shared" si="6"/>
        <v>7.1920353982300824</v>
      </c>
      <c r="M41" s="62">
        <f t="shared" si="7"/>
        <v>6</v>
      </c>
      <c r="N41" s="191">
        <f>INPUT!C53</f>
        <v>37</v>
      </c>
      <c r="O41" s="64"/>
    </row>
    <row r="42" spans="1:15" x14ac:dyDescent="0.25">
      <c r="A42" s="193"/>
      <c r="B42" s="198"/>
      <c r="C42" s="41" t="str">
        <f>INPUT!E39</f>
        <v>Neil Harrison</v>
      </c>
      <c r="D42" s="61">
        <f>INPUT!F39</f>
        <v>13.3</v>
      </c>
      <c r="E42" s="123">
        <f t="shared" si="4"/>
        <v>14.047787610619464</v>
      </c>
      <c r="F42" s="62">
        <f t="shared" si="5"/>
        <v>12</v>
      </c>
      <c r="G42" s="192"/>
      <c r="H42" s="65"/>
      <c r="I42" s="195"/>
      <c r="J42" s="41" t="str">
        <f>INPUT!A54</f>
        <v>Paul Scholfield</v>
      </c>
      <c r="K42" s="61">
        <f>INPUT!B54</f>
        <v>11.1</v>
      </c>
      <c r="L42" s="123">
        <f t="shared" si="6"/>
        <v>11.575221238938047</v>
      </c>
      <c r="M42" s="62">
        <f t="shared" si="7"/>
        <v>10</v>
      </c>
      <c r="N42" s="192"/>
      <c r="O42" s="64"/>
    </row>
    <row r="43" spans="1:15" x14ac:dyDescent="0.25">
      <c r="A43" s="193">
        <f>A41+TIME(0,INPUT!$B$5,0)</f>
        <v>0.5069444444444442</v>
      </c>
      <c r="B43" s="198"/>
      <c r="C43" s="41" t="str">
        <f>INPUT!E40</f>
        <v>Barry Chubb</v>
      </c>
      <c r="D43" s="61">
        <f>INPUT!F40</f>
        <v>11.7</v>
      </c>
      <c r="E43" s="123">
        <f t="shared" si="4"/>
        <v>12.249557522123887</v>
      </c>
      <c r="F43" s="62">
        <f t="shared" si="5"/>
        <v>10</v>
      </c>
      <c r="G43" s="191">
        <f>INPUT!G40</f>
        <v>35</v>
      </c>
      <c r="H43" s="65"/>
      <c r="I43" s="195"/>
      <c r="J43" s="41" t="str">
        <f>INPUT!A55</f>
        <v>Ray Pratt</v>
      </c>
      <c r="K43" s="61">
        <f>INPUT!B55</f>
        <v>10.5</v>
      </c>
      <c r="L43" s="123">
        <f t="shared" si="6"/>
        <v>10.900884955752206</v>
      </c>
      <c r="M43" s="62">
        <f t="shared" si="7"/>
        <v>9</v>
      </c>
      <c r="N43" s="191">
        <f>INPUT!C55</f>
        <v>37</v>
      </c>
      <c r="O43" s="64"/>
    </row>
    <row r="44" spans="1:15" x14ac:dyDescent="0.25">
      <c r="A44" s="193"/>
      <c r="B44" s="198"/>
      <c r="C44" s="41" t="str">
        <f>INPUT!E41</f>
        <v>Mike Brewer</v>
      </c>
      <c r="D44" s="61">
        <f>INPUT!F41</f>
        <v>18.5</v>
      </c>
      <c r="E44" s="123">
        <f t="shared" si="4"/>
        <v>19.892035398230082</v>
      </c>
      <c r="F44" s="62">
        <f t="shared" si="5"/>
        <v>17</v>
      </c>
      <c r="G44" s="192"/>
      <c r="H44" s="65"/>
      <c r="I44" s="195"/>
      <c r="J44" s="41" t="str">
        <f>INPUT!A56</f>
        <v>Barry Gromett</v>
      </c>
      <c r="K44" s="61">
        <f>INPUT!B56</f>
        <v>16.100000000000001</v>
      </c>
      <c r="L44" s="123">
        <f t="shared" si="6"/>
        <v>17.194690265486724</v>
      </c>
      <c r="M44" s="62">
        <f t="shared" si="7"/>
        <v>15</v>
      </c>
      <c r="N44" s="192"/>
      <c r="O44" s="64"/>
    </row>
    <row r="45" spans="1:15" x14ac:dyDescent="0.25">
      <c r="A45" s="193">
        <f>A43+TIME(0,INPUT!$B$5,0)</f>
        <v>0.51388888888888862</v>
      </c>
      <c r="B45" s="198"/>
      <c r="C45" s="41" t="str">
        <f>INPUT!E42</f>
        <v>Richard Pascoe</v>
      </c>
      <c r="D45" s="61">
        <f>INPUT!F42</f>
        <v>9</v>
      </c>
      <c r="E45" s="123">
        <f t="shared" si="4"/>
        <v>9.2150442477876044</v>
      </c>
      <c r="F45" s="62">
        <f t="shared" si="5"/>
        <v>8</v>
      </c>
      <c r="G45" s="191">
        <f>INPUT!G42</f>
        <v>42</v>
      </c>
      <c r="H45" s="65"/>
      <c r="I45" s="195"/>
      <c r="J45" s="41" t="str">
        <f>INPUT!A57</f>
        <v>Keith Crawford</v>
      </c>
      <c r="K45" s="61">
        <f>INPUT!B57</f>
        <v>5.9</v>
      </c>
      <c r="L45" s="123">
        <f t="shared" si="6"/>
        <v>5.7309734513274284</v>
      </c>
      <c r="M45" s="62">
        <f t="shared" si="7"/>
        <v>5</v>
      </c>
      <c r="N45" s="191">
        <f>INPUT!C57</f>
        <v>39</v>
      </c>
      <c r="O45" s="64"/>
    </row>
    <row r="46" spans="1:15" x14ac:dyDescent="0.25">
      <c r="A46" s="193"/>
      <c r="B46" s="198"/>
      <c r="C46" s="41" t="str">
        <f>INPUT!E43</f>
        <v>Alan Coles</v>
      </c>
      <c r="D46" s="61">
        <f>INPUT!F43</f>
        <v>14.8</v>
      </c>
      <c r="E46" s="123">
        <f t="shared" si="4"/>
        <v>15.733628318584067</v>
      </c>
      <c r="F46" s="62">
        <f t="shared" si="5"/>
        <v>13</v>
      </c>
      <c r="G46" s="192"/>
      <c r="H46" s="66"/>
      <c r="I46" s="196"/>
      <c r="J46" s="41" t="str">
        <f>INPUT!A58</f>
        <v>Nev Taylor</v>
      </c>
      <c r="K46" s="61">
        <f>INPUT!B58</f>
        <v>16.8</v>
      </c>
      <c r="L46" s="123">
        <f t="shared" si="6"/>
        <v>17.981415929203532</v>
      </c>
      <c r="M46" s="62">
        <f t="shared" si="7"/>
        <v>15</v>
      </c>
      <c r="N46" s="192"/>
      <c r="O46" s="64"/>
    </row>
    <row r="47" spans="1:15" x14ac:dyDescent="0.25">
      <c r="A47" s="69"/>
    </row>
    <row r="48" spans="1:15" ht="36" x14ac:dyDescent="0.25">
      <c r="A48" s="201"/>
      <c r="B48" s="202"/>
      <c r="C48" s="203"/>
      <c r="D48" s="204"/>
      <c r="E48" s="5"/>
      <c r="F48" s="205"/>
      <c r="G48" s="205"/>
      <c r="H48"/>
      <c r="I48" s="206"/>
      <c r="J48" s="206"/>
      <c r="K48" s="206"/>
      <c r="L48" s="206"/>
    </row>
    <row r="49" spans="1:16" x14ac:dyDescent="0.25">
      <c r="A49" s="69"/>
    </row>
    <row r="51" spans="1:16" x14ac:dyDescent="0.25">
      <c r="B51" s="70" t="s">
        <v>42</v>
      </c>
    </row>
    <row r="52" spans="1:16" x14ac:dyDescent="0.25">
      <c r="A52" s="189">
        <f t="shared" ref="A52:A56" si="8">A28</f>
        <v>0.4583333333333332</v>
      </c>
      <c r="B52" s="178" t="str">
        <f t="shared" ref="B52" si="9">$I$28</f>
        <v>Stover</v>
      </c>
      <c r="C52" s="71" t="str">
        <f t="shared" ref="C52:F57" si="10">J28</f>
        <v>Neil Goddard</v>
      </c>
      <c r="D52" s="72">
        <f t="shared" si="10"/>
        <v>7.9</v>
      </c>
      <c r="E52" s="73">
        <f t="shared" si="10"/>
        <v>7.9787610619468978</v>
      </c>
      <c r="F52" s="74">
        <f t="shared" si="10"/>
        <v>7</v>
      </c>
      <c r="G52" s="177">
        <f t="shared" ref="G52:G56" si="11">N28</f>
        <v>39</v>
      </c>
      <c r="H52"/>
      <c r="I52" s="189">
        <f t="shared" ref="I52:I56" si="12">A34</f>
        <v>0.47916666666666646</v>
      </c>
      <c r="J52" s="178" t="str">
        <f t="shared" ref="J52" si="13">$I$41</f>
        <v>Tiverton</v>
      </c>
      <c r="K52" s="188" t="str">
        <f t="shared" ref="K52:K57" si="14">J34</f>
        <v>Tony Allsopp</v>
      </c>
      <c r="L52" s="188"/>
      <c r="M52" s="72">
        <f t="shared" ref="M52:M57" si="15">K34</f>
        <v>3.8</v>
      </c>
      <c r="N52" s="76">
        <f t="shared" ref="N52:O57" si="16">M34</f>
        <v>3</v>
      </c>
      <c r="O52" s="177">
        <f t="shared" si="16"/>
        <v>35</v>
      </c>
      <c r="P52" s="178"/>
    </row>
    <row r="53" spans="1:16" x14ac:dyDescent="0.25">
      <c r="A53" s="189"/>
      <c r="B53" s="178"/>
      <c r="C53" s="71" t="str">
        <f t="shared" si="10"/>
        <v>Ashley Hocking</v>
      </c>
      <c r="D53" s="72">
        <f t="shared" si="10"/>
        <v>10.4</v>
      </c>
      <c r="E53" s="73">
        <f t="shared" si="10"/>
        <v>10.788495575221233</v>
      </c>
      <c r="F53" s="74">
        <f t="shared" si="10"/>
        <v>9</v>
      </c>
      <c r="G53" s="177"/>
      <c r="H53"/>
      <c r="I53" s="178"/>
      <c r="J53" s="178"/>
      <c r="K53" s="75" t="str">
        <f t="shared" si="14"/>
        <v>David Ruffett</v>
      </c>
      <c r="L53" s="73"/>
      <c r="M53" s="72">
        <f t="shared" si="15"/>
        <v>14.9</v>
      </c>
      <c r="N53" s="76">
        <f t="shared" si="16"/>
        <v>13</v>
      </c>
      <c r="O53" s="178"/>
      <c r="P53" s="178"/>
    </row>
    <row r="54" spans="1:16" x14ac:dyDescent="0.25">
      <c r="A54" s="189">
        <f t="shared" si="8"/>
        <v>0.46527777777777762</v>
      </c>
      <c r="B54" s="178"/>
      <c r="C54" s="71" t="str">
        <f t="shared" si="10"/>
        <v>Jeff Steward</v>
      </c>
      <c r="D54" s="72">
        <f t="shared" si="10"/>
        <v>7.9</v>
      </c>
      <c r="E54" s="73">
        <f t="shared" si="10"/>
        <v>7.9787610619468978</v>
      </c>
      <c r="F54" s="74">
        <f t="shared" si="10"/>
        <v>7</v>
      </c>
      <c r="G54" s="177">
        <f t="shared" si="11"/>
        <v>41</v>
      </c>
      <c r="H54"/>
      <c r="I54" s="189">
        <f t="shared" si="12"/>
        <v>0.48611111111111088</v>
      </c>
      <c r="J54" s="178"/>
      <c r="K54" s="75" t="str">
        <f t="shared" si="14"/>
        <v>Alan Clydesdale</v>
      </c>
      <c r="L54" s="73"/>
      <c r="M54" s="72">
        <f t="shared" si="15"/>
        <v>14.8</v>
      </c>
      <c r="N54" s="76">
        <f t="shared" si="16"/>
        <v>13</v>
      </c>
      <c r="O54" s="177">
        <f t="shared" si="16"/>
        <v>37</v>
      </c>
      <c r="P54" s="178"/>
    </row>
    <row r="55" spans="1:16" x14ac:dyDescent="0.25">
      <c r="A55" s="189"/>
      <c r="B55" s="178"/>
      <c r="C55" s="71" t="str">
        <f t="shared" si="10"/>
        <v>Andy Livingstone</v>
      </c>
      <c r="D55" s="72">
        <f t="shared" si="10"/>
        <v>12.2</v>
      </c>
      <c r="E55" s="73">
        <f t="shared" si="10"/>
        <v>12.811504424778754</v>
      </c>
      <c r="F55" s="74">
        <f t="shared" si="10"/>
        <v>11</v>
      </c>
      <c r="G55" s="177"/>
      <c r="H55"/>
      <c r="I55" s="178"/>
      <c r="J55" s="178"/>
      <c r="K55" s="75" t="str">
        <f t="shared" si="14"/>
        <v>Andy Rooker</v>
      </c>
      <c r="L55" s="73"/>
      <c r="M55" s="72">
        <f t="shared" si="15"/>
        <v>15.8</v>
      </c>
      <c r="N55" s="76">
        <f t="shared" si="16"/>
        <v>14</v>
      </c>
      <c r="O55" s="178"/>
      <c r="P55" s="178"/>
    </row>
    <row r="56" spans="1:16" x14ac:dyDescent="0.25">
      <c r="A56" s="189">
        <f t="shared" si="8"/>
        <v>0.47222222222222204</v>
      </c>
      <c r="B56" s="178"/>
      <c r="C56" s="71" t="str">
        <f t="shared" si="10"/>
        <v>Neil Blackhurst</v>
      </c>
      <c r="D56" s="72">
        <f t="shared" si="10"/>
        <v>9</v>
      </c>
      <c r="E56" s="73">
        <f t="shared" si="10"/>
        <v>9.2150442477876044</v>
      </c>
      <c r="F56" s="74">
        <f t="shared" si="10"/>
        <v>8</v>
      </c>
      <c r="G56" s="177">
        <f t="shared" si="11"/>
        <v>37</v>
      </c>
      <c r="H56"/>
      <c r="I56" s="189">
        <f t="shared" si="12"/>
        <v>0.4930555555555553</v>
      </c>
      <c r="J56" s="178"/>
      <c r="K56" s="75" t="str">
        <f t="shared" si="14"/>
        <v>Alan Lawson</v>
      </c>
      <c r="L56" s="73"/>
      <c r="M56" s="72">
        <f t="shared" si="15"/>
        <v>9.5</v>
      </c>
      <c r="N56" s="76">
        <f t="shared" si="16"/>
        <v>8</v>
      </c>
      <c r="O56" s="177">
        <f t="shared" si="16"/>
        <v>40</v>
      </c>
      <c r="P56" s="178"/>
    </row>
    <row r="57" spans="1:16" x14ac:dyDescent="0.25">
      <c r="A57" s="189"/>
      <c r="B57" s="178"/>
      <c r="C57" s="71" t="str">
        <f t="shared" si="10"/>
        <v>John Pitts</v>
      </c>
      <c r="D57" s="72">
        <f t="shared" si="10"/>
        <v>14.8</v>
      </c>
      <c r="E57" s="73">
        <f t="shared" si="10"/>
        <v>15.733628318584067</v>
      </c>
      <c r="F57" s="74">
        <f t="shared" si="10"/>
        <v>13</v>
      </c>
      <c r="G57" s="177"/>
      <c r="H57"/>
      <c r="I57" s="178"/>
      <c r="J57" s="178"/>
      <c r="K57" s="75" t="str">
        <f t="shared" si="14"/>
        <v>Derek Leech</v>
      </c>
      <c r="L57" s="73"/>
      <c r="M57" s="72">
        <f t="shared" si="15"/>
        <v>12.9</v>
      </c>
      <c r="N57" s="76">
        <f t="shared" si="16"/>
        <v>12</v>
      </c>
      <c r="O57" s="178"/>
      <c r="P57" s="178"/>
    </row>
    <row r="58" spans="1:16" x14ac:dyDescent="0.25">
      <c r="A58" s="189">
        <v>0.49374999999999974</v>
      </c>
      <c r="B58" s="178"/>
      <c r="C58" s="71" t="str">
        <f t="shared" ref="C58:F63" si="17">C41</f>
        <v>Neil Hayman</v>
      </c>
      <c r="D58" s="72">
        <f t="shared" si="17"/>
        <v>10.199999999999999</v>
      </c>
      <c r="E58" s="73">
        <f t="shared" si="17"/>
        <v>10.563716814159285</v>
      </c>
      <c r="F58" s="74">
        <f t="shared" si="17"/>
        <v>9</v>
      </c>
      <c r="G58" s="177">
        <f t="shared" ref="G58:G62" si="18">G41</f>
        <v>40</v>
      </c>
      <c r="H58"/>
      <c r="I58" s="189">
        <f t="shared" ref="I58:I62" si="19">A41</f>
        <v>0.49999999999999972</v>
      </c>
      <c r="J58" s="178"/>
      <c r="K58" s="75" t="str">
        <f>J41</f>
        <v>Mick Parrett</v>
      </c>
      <c r="L58" s="73"/>
      <c r="M58" s="72">
        <f t="shared" ref="M58:M63" si="20">K41</f>
        <v>7.2</v>
      </c>
      <c r="N58" s="76">
        <f t="shared" ref="N58:O63" si="21">M41</f>
        <v>6</v>
      </c>
      <c r="O58" s="177">
        <f t="shared" si="21"/>
        <v>37</v>
      </c>
      <c r="P58" s="178"/>
    </row>
    <row r="59" spans="1:16" x14ac:dyDescent="0.25">
      <c r="A59" s="189"/>
      <c r="B59" s="178"/>
      <c r="C59" s="71" t="str">
        <f t="shared" si="17"/>
        <v>Neil Harrison</v>
      </c>
      <c r="D59" s="72">
        <f t="shared" si="17"/>
        <v>13.3</v>
      </c>
      <c r="E59" s="73">
        <f t="shared" si="17"/>
        <v>14.047787610619464</v>
      </c>
      <c r="F59" s="74">
        <f t="shared" si="17"/>
        <v>12</v>
      </c>
      <c r="G59" s="177"/>
      <c r="H59"/>
      <c r="I59" s="178"/>
      <c r="J59" s="178"/>
      <c r="K59" s="75" t="str">
        <f t="shared" ref="K59:K63" si="22">J42</f>
        <v>Paul Scholfield</v>
      </c>
      <c r="L59" s="73"/>
      <c r="M59" s="72">
        <f t="shared" si="20"/>
        <v>11.1</v>
      </c>
      <c r="N59" s="76">
        <f t="shared" si="21"/>
        <v>10</v>
      </c>
      <c r="O59" s="178"/>
      <c r="P59" s="178"/>
    </row>
    <row r="60" spans="1:16" x14ac:dyDescent="0.25">
      <c r="A60" s="189">
        <f t="shared" ref="A60:A62" si="23">$A$58</f>
        <v>0.49374999999999974</v>
      </c>
      <c r="B60" s="178"/>
      <c r="C60" s="71" t="str">
        <f t="shared" si="17"/>
        <v>Barry Chubb</v>
      </c>
      <c r="D60" s="72">
        <f t="shared" si="17"/>
        <v>11.7</v>
      </c>
      <c r="E60" s="73">
        <f t="shared" si="17"/>
        <v>12.249557522123887</v>
      </c>
      <c r="F60" s="74">
        <f t="shared" si="17"/>
        <v>10</v>
      </c>
      <c r="G60" s="177">
        <f t="shared" si="18"/>
        <v>35</v>
      </c>
      <c r="H60"/>
      <c r="I60" s="189">
        <f t="shared" si="19"/>
        <v>0.5069444444444442</v>
      </c>
      <c r="J60" s="178"/>
      <c r="K60" s="75" t="str">
        <f t="shared" si="22"/>
        <v>Ray Pratt</v>
      </c>
      <c r="L60" s="73"/>
      <c r="M60" s="72">
        <f t="shared" si="20"/>
        <v>10.5</v>
      </c>
      <c r="N60" s="76">
        <f t="shared" si="21"/>
        <v>9</v>
      </c>
      <c r="O60" s="177">
        <f t="shared" si="21"/>
        <v>37</v>
      </c>
      <c r="P60" s="178"/>
    </row>
    <row r="61" spans="1:16" x14ac:dyDescent="0.25">
      <c r="A61" s="189"/>
      <c r="B61" s="178"/>
      <c r="C61" s="71" t="str">
        <f t="shared" si="17"/>
        <v>Mike Brewer</v>
      </c>
      <c r="D61" s="72">
        <f t="shared" si="17"/>
        <v>18.5</v>
      </c>
      <c r="E61" s="73">
        <f t="shared" si="17"/>
        <v>19.892035398230082</v>
      </c>
      <c r="F61" s="74">
        <f t="shared" si="17"/>
        <v>17</v>
      </c>
      <c r="G61" s="177"/>
      <c r="H61"/>
      <c r="I61" s="178"/>
      <c r="J61" s="178"/>
      <c r="K61" s="75" t="str">
        <f t="shared" si="22"/>
        <v>Barry Gromett</v>
      </c>
      <c r="L61" s="73"/>
      <c r="M61" s="72">
        <f t="shared" si="20"/>
        <v>16.100000000000001</v>
      </c>
      <c r="N61" s="76">
        <f t="shared" si="21"/>
        <v>15</v>
      </c>
      <c r="O61" s="178"/>
      <c r="P61" s="178"/>
    </row>
    <row r="62" spans="1:16" x14ac:dyDescent="0.25">
      <c r="A62" s="189">
        <f t="shared" si="23"/>
        <v>0.49374999999999974</v>
      </c>
      <c r="B62" s="178"/>
      <c r="C62" s="71" t="str">
        <f t="shared" si="17"/>
        <v>Richard Pascoe</v>
      </c>
      <c r="D62" s="72">
        <f t="shared" si="17"/>
        <v>9</v>
      </c>
      <c r="E62" s="73">
        <f t="shared" si="17"/>
        <v>9.2150442477876044</v>
      </c>
      <c r="F62" s="74">
        <f t="shared" si="17"/>
        <v>8</v>
      </c>
      <c r="G62" s="177">
        <f t="shared" si="18"/>
        <v>42</v>
      </c>
      <c r="H62"/>
      <c r="I62" s="189">
        <f t="shared" si="19"/>
        <v>0.51388888888888862</v>
      </c>
      <c r="J62" s="178"/>
      <c r="K62" s="75" t="str">
        <f t="shared" si="22"/>
        <v>Keith Crawford</v>
      </c>
      <c r="L62" s="73"/>
      <c r="M62" s="72">
        <f t="shared" si="20"/>
        <v>5.9</v>
      </c>
      <c r="N62" s="76">
        <f t="shared" si="21"/>
        <v>5</v>
      </c>
      <c r="O62" s="177">
        <f t="shared" si="21"/>
        <v>39</v>
      </c>
      <c r="P62" s="178"/>
    </row>
    <row r="63" spans="1:16" x14ac:dyDescent="0.25">
      <c r="A63" s="189"/>
      <c r="B63" s="178"/>
      <c r="C63" s="71" t="str">
        <f t="shared" si="17"/>
        <v>Alan Coles</v>
      </c>
      <c r="D63" s="72">
        <f t="shared" si="17"/>
        <v>14.8</v>
      </c>
      <c r="E63" s="73">
        <f t="shared" si="17"/>
        <v>15.733628318584067</v>
      </c>
      <c r="F63" s="74">
        <f t="shared" si="17"/>
        <v>13</v>
      </c>
      <c r="G63" s="177"/>
      <c r="H63"/>
      <c r="I63" s="178"/>
      <c r="J63" s="178"/>
      <c r="K63" s="75" t="str">
        <f t="shared" si="22"/>
        <v>Nev Taylor</v>
      </c>
      <c r="L63" s="73"/>
      <c r="M63" s="72">
        <f t="shared" si="20"/>
        <v>16.8</v>
      </c>
      <c r="N63" s="76">
        <f t="shared" si="21"/>
        <v>15</v>
      </c>
      <c r="O63" s="178"/>
      <c r="P63" s="178"/>
    </row>
    <row r="64" spans="1:16" x14ac:dyDescent="0.25">
      <c r="A64" s="190"/>
    </row>
    <row r="65" spans="1:7" x14ac:dyDescent="0.25">
      <c r="A65" s="190"/>
      <c r="G65" s="77"/>
    </row>
  </sheetData>
  <sheetProtection selectLockedCells="1" selectUnlockedCells="1"/>
  <sortState ref="P16:Q24">
    <sortCondition ref="P16"/>
  </sortState>
  <mergeCells count="110">
    <mergeCell ref="J8:N11"/>
    <mergeCell ref="G62:G63"/>
    <mergeCell ref="A58:A59"/>
    <mergeCell ref="A60:A61"/>
    <mergeCell ref="A48:B48"/>
    <mergeCell ref="C48:D48"/>
    <mergeCell ref="F48:G48"/>
    <mergeCell ref="I48:L48"/>
    <mergeCell ref="N15:N16"/>
    <mergeCell ref="N19:N20"/>
    <mergeCell ref="N36:N37"/>
    <mergeCell ref="B15:B26"/>
    <mergeCell ref="I15:I26"/>
    <mergeCell ref="G15:G16"/>
    <mergeCell ref="G19:G20"/>
    <mergeCell ref="N28:N29"/>
    <mergeCell ref="N30:N31"/>
    <mergeCell ref="I28:I33"/>
    <mergeCell ref="I34:I39"/>
    <mergeCell ref="N32:N33"/>
    <mergeCell ref="N34:N35"/>
    <mergeCell ref="N38:N39"/>
    <mergeCell ref="N21:N22"/>
    <mergeCell ref="N23:N24"/>
    <mergeCell ref="B2:C2"/>
    <mergeCell ref="A38:A39"/>
    <mergeCell ref="A41:A42"/>
    <mergeCell ref="G45:G46"/>
    <mergeCell ref="G41:G42"/>
    <mergeCell ref="B41:B46"/>
    <mergeCell ref="B28:B39"/>
    <mergeCell ref="G30:G31"/>
    <mergeCell ref="G34:G35"/>
    <mergeCell ref="G28:G29"/>
    <mergeCell ref="G38:G39"/>
    <mergeCell ref="A28:A29"/>
    <mergeCell ref="A45:A46"/>
    <mergeCell ref="A15:A16"/>
    <mergeCell ref="A21:A22"/>
    <mergeCell ref="A23:A24"/>
    <mergeCell ref="A25:A26"/>
    <mergeCell ref="G17:G18"/>
    <mergeCell ref="G21:G22"/>
    <mergeCell ref="G23:G24"/>
    <mergeCell ref="G25:G26"/>
    <mergeCell ref="A17:A18"/>
    <mergeCell ref="A19:A20"/>
    <mergeCell ref="N17:N18"/>
    <mergeCell ref="N25:N26"/>
    <mergeCell ref="Q19:Z19"/>
    <mergeCell ref="N45:N46"/>
    <mergeCell ref="A30:A31"/>
    <mergeCell ref="A32:A33"/>
    <mergeCell ref="A34:A35"/>
    <mergeCell ref="A36:A37"/>
    <mergeCell ref="G36:G37"/>
    <mergeCell ref="G32:G33"/>
    <mergeCell ref="N41:N42"/>
    <mergeCell ref="G43:G44"/>
    <mergeCell ref="N43:N44"/>
    <mergeCell ref="A43:A44"/>
    <mergeCell ref="I41:I46"/>
    <mergeCell ref="O54:P55"/>
    <mergeCell ref="O56:P57"/>
    <mergeCell ref="O58:P59"/>
    <mergeCell ref="O60:P61"/>
    <mergeCell ref="O62:P63"/>
    <mergeCell ref="K52:L52"/>
    <mergeCell ref="A62:A63"/>
    <mergeCell ref="A64:A65"/>
    <mergeCell ref="B52:B63"/>
    <mergeCell ref="I52:I53"/>
    <mergeCell ref="I54:I55"/>
    <mergeCell ref="I56:I57"/>
    <mergeCell ref="I58:I59"/>
    <mergeCell ref="I60:I61"/>
    <mergeCell ref="I62:I63"/>
    <mergeCell ref="G52:G53"/>
    <mergeCell ref="G54:G55"/>
    <mergeCell ref="G56:G57"/>
    <mergeCell ref="G58:G59"/>
    <mergeCell ref="G60:G61"/>
    <mergeCell ref="J52:J63"/>
    <mergeCell ref="A52:A53"/>
    <mergeCell ref="A54:A55"/>
    <mergeCell ref="A56:A57"/>
    <mergeCell ref="O52:P53"/>
    <mergeCell ref="Q11:R11"/>
    <mergeCell ref="Q5:U5"/>
    <mergeCell ref="E2:F2"/>
    <mergeCell ref="Q6:R6"/>
    <mergeCell ref="Q7:R7"/>
    <mergeCell ref="Q8:R8"/>
    <mergeCell ref="Q9:R9"/>
    <mergeCell ref="Q10:R10"/>
    <mergeCell ref="P27:P28"/>
    <mergeCell ref="Q20:Z21"/>
    <mergeCell ref="P20:P21"/>
    <mergeCell ref="Q29:Z31"/>
    <mergeCell ref="P29:P31"/>
    <mergeCell ref="Q23:Z23"/>
    <mergeCell ref="Q24:Z24"/>
    <mergeCell ref="Q25:Z25"/>
    <mergeCell ref="Q26:Z26"/>
    <mergeCell ref="Q27:Z28"/>
    <mergeCell ref="Q22:Z22"/>
    <mergeCell ref="Q15:Z15"/>
    <mergeCell ref="Q16:Z16"/>
    <mergeCell ref="Q17:Z17"/>
    <mergeCell ref="Q18:Z18"/>
  </mergeCells>
  <phoneticPr fontId="1" type="noConversion"/>
  <dataValidations count="2">
    <dataValidation type="decimal" allowBlank="1" showInputMessage="1" showErrorMessage="1" errorTitle="Handicap Index" error="Please enter to one decimal place i.e. 10.8" promptTitle="Handicap Index" prompt="Input Handicap Index  to one decimal place i.e. 10.8" sqref="K28:K39 D52:D57 K15:K26 D41:D46">
      <formula1>-2</formula1>
      <formula2>28</formula2>
    </dataValidation>
    <dataValidation allowBlank="1" showInputMessage="1" showErrorMessage="1" promptTitle="Player " prompt="Please enter player in format Surname, FirstName" sqref="C52:C57 J15:J26 C41:C46 J28:J40"/>
  </dataValidations>
  <printOptions horizontalCentered="1" verticalCentered="1" gridLines="1"/>
  <pageMargins left="0.23622047244094491" right="0.23622047244094491" top="0.31496062992125984" bottom="0.39370078740157483" header="0.31496062992125984" footer="0.11811023622047245"/>
  <pageSetup paperSize="9" scale="74" orientation="landscape" horizontalDpi="300" verticalDpi="300" r:id="rId1"/>
  <headerFooter>
    <oddFooter>&amp;C
Printed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4"/>
  <sheetViews>
    <sheetView topLeftCell="A56" workbookViewId="0">
      <selection activeCell="C51" sqref="C51:E51"/>
    </sheetView>
  </sheetViews>
  <sheetFormatPr defaultRowHeight="15" x14ac:dyDescent="0.25"/>
  <cols>
    <col min="2" max="2" width="3.85546875" customWidth="1"/>
    <col min="3" max="3" width="26.140625" customWidth="1"/>
    <col min="4" max="4" width="7.140625" customWidth="1"/>
    <col min="5" max="5" width="6.85546875" customWidth="1"/>
    <col min="6" max="6" width="6.140625" customWidth="1"/>
    <col min="7" max="8" width="3.5703125" customWidth="1"/>
    <col min="10" max="10" width="3.42578125" customWidth="1"/>
    <col min="11" max="11" width="26.5703125" customWidth="1"/>
    <col min="12" max="12" width="6.85546875" customWidth="1"/>
    <col min="13" max="13" width="5.5703125" customWidth="1"/>
    <col min="14" max="14" width="7.140625" customWidth="1"/>
  </cols>
  <sheetData>
    <row r="2" spans="1:15" ht="14.45" x14ac:dyDescent="0.35">
      <c r="A2" s="31" t="s">
        <v>32</v>
      </c>
      <c r="B2" s="2"/>
      <c r="C2" s="1" t="str">
        <f>PRINTOUT!$B$7</f>
        <v>Club 1</v>
      </c>
      <c r="D2" s="6"/>
      <c r="E2" s="9" t="str">
        <f>PRINTOUT!$K$5</f>
        <v>Blue</v>
      </c>
      <c r="F2" s="6" t="s">
        <v>29</v>
      </c>
      <c r="G2" s="1"/>
      <c r="H2" s="17"/>
      <c r="I2" s="31" t="s">
        <v>32</v>
      </c>
      <c r="J2" s="2"/>
      <c r="K2" s="1" t="str">
        <f>PRINTOUT!$B$8</f>
        <v>Club 2</v>
      </c>
      <c r="L2" s="6"/>
      <c r="M2" s="9" t="str">
        <f>PRINTOUT!$K$5</f>
        <v>Blue</v>
      </c>
      <c r="N2" s="6" t="s">
        <v>29</v>
      </c>
      <c r="O2" s="1"/>
    </row>
    <row r="3" spans="1:15" ht="14.45" x14ac:dyDescent="0.35">
      <c r="A3" s="10" t="s">
        <v>21</v>
      </c>
      <c r="B3" s="10"/>
      <c r="C3" s="11" t="s">
        <v>2</v>
      </c>
      <c r="D3" s="13" t="s">
        <v>19</v>
      </c>
      <c r="E3" s="14" t="s">
        <v>20</v>
      </c>
      <c r="F3" s="14" t="s">
        <v>26</v>
      </c>
      <c r="G3" s="1"/>
      <c r="H3" s="17"/>
      <c r="I3" s="10" t="s">
        <v>21</v>
      </c>
      <c r="J3" s="10"/>
      <c r="K3" s="11" t="s">
        <v>2</v>
      </c>
      <c r="L3" s="13" t="s">
        <v>19</v>
      </c>
      <c r="M3" s="14" t="s">
        <v>20</v>
      </c>
      <c r="N3" s="14" t="s">
        <v>26</v>
      </c>
      <c r="O3" s="1"/>
    </row>
    <row r="4" spans="1:15" x14ac:dyDescent="0.25">
      <c r="A4" s="207">
        <f>PRINTOUT!A15</f>
        <v>0.41666666666666669</v>
      </c>
      <c r="B4" s="12" t="s">
        <v>30</v>
      </c>
      <c r="C4" s="11" t="str">
        <f>PRINTOUT!C15</f>
        <v>Club 1 Player 1</v>
      </c>
      <c r="D4" s="127">
        <f>PRINTOUT!D15</f>
        <v>0</v>
      </c>
      <c r="E4" s="127">
        <f>PRINTOUT!E15</f>
        <v>-0.90000000000000568</v>
      </c>
      <c r="F4" s="127">
        <f>PRINTOUT!F15</f>
        <v>-1</v>
      </c>
      <c r="G4" s="1"/>
      <c r="H4" s="17"/>
      <c r="I4" s="207">
        <f>A4</f>
        <v>0.41666666666666669</v>
      </c>
      <c r="J4" s="12" t="s">
        <v>30</v>
      </c>
      <c r="K4" s="11">
        <f>C6</f>
        <v>0</v>
      </c>
      <c r="L4" s="14">
        <f t="shared" ref="L4:N4" si="0">D6</f>
        <v>0</v>
      </c>
      <c r="M4" s="14">
        <f t="shared" si="0"/>
        <v>-0.90000000000000568</v>
      </c>
      <c r="N4" s="14">
        <f t="shared" si="0"/>
        <v>-1</v>
      </c>
      <c r="O4" s="1"/>
    </row>
    <row r="5" spans="1:15" x14ac:dyDescent="0.25">
      <c r="A5" s="207"/>
      <c r="B5" s="15" t="s">
        <v>31</v>
      </c>
      <c r="C5" s="11" t="str">
        <f>PRINTOUT!C16</f>
        <v>Club 1 Player 2</v>
      </c>
      <c r="D5" s="127">
        <f>PRINTOUT!D16</f>
        <v>0</v>
      </c>
      <c r="E5" s="127">
        <f>PRINTOUT!E16</f>
        <v>-0.90000000000000568</v>
      </c>
      <c r="F5" s="127">
        <f>PRINTOUT!F16</f>
        <v>-1</v>
      </c>
      <c r="G5" s="1"/>
      <c r="H5" s="17"/>
      <c r="I5" s="207"/>
      <c r="J5" s="15" t="s">
        <v>31</v>
      </c>
      <c r="K5" s="11">
        <f>C7</f>
        <v>0</v>
      </c>
      <c r="L5" s="14">
        <f t="shared" ref="L5:N5" si="1">D7</f>
        <v>0</v>
      </c>
      <c r="M5" s="14">
        <f t="shared" si="1"/>
        <v>-0.90000000000000568</v>
      </c>
      <c r="N5" s="14">
        <f t="shared" si="1"/>
        <v>-1</v>
      </c>
      <c r="O5" s="1"/>
    </row>
    <row r="6" spans="1:15" x14ac:dyDescent="0.25">
      <c r="A6" s="207"/>
      <c r="B6" s="15" t="s">
        <v>33</v>
      </c>
      <c r="C6" s="94">
        <f>PRINTOUT!J15</f>
        <v>0</v>
      </c>
      <c r="D6" s="128">
        <f>PRINTOUT!K15</f>
        <v>0</v>
      </c>
      <c r="E6" s="128">
        <f>PRINTOUT!L15</f>
        <v>-0.90000000000000568</v>
      </c>
      <c r="F6" s="128">
        <f>PRINTOUT!M15</f>
        <v>-1</v>
      </c>
      <c r="G6" s="1"/>
      <c r="H6" s="17"/>
      <c r="I6" s="207"/>
      <c r="J6" s="15" t="s">
        <v>33</v>
      </c>
      <c r="K6" s="94" t="str">
        <f>C4</f>
        <v>Club 1 Player 1</v>
      </c>
      <c r="L6" s="14">
        <f t="shared" ref="L6:N6" si="2">D4</f>
        <v>0</v>
      </c>
      <c r="M6" s="14">
        <f t="shared" si="2"/>
        <v>-0.90000000000000568</v>
      </c>
      <c r="N6" s="14">
        <f t="shared" si="2"/>
        <v>-1</v>
      </c>
      <c r="O6" s="1"/>
    </row>
    <row r="7" spans="1:15" x14ac:dyDescent="0.25">
      <c r="A7" s="207"/>
      <c r="B7" s="15" t="s">
        <v>34</v>
      </c>
      <c r="C7" s="94">
        <f>PRINTOUT!J16</f>
        <v>0</v>
      </c>
      <c r="D7" s="128">
        <f>PRINTOUT!K16</f>
        <v>0</v>
      </c>
      <c r="E7" s="128">
        <f>PRINTOUT!L16</f>
        <v>-0.90000000000000568</v>
      </c>
      <c r="F7" s="128">
        <f>PRINTOUT!M16</f>
        <v>-1</v>
      </c>
      <c r="G7" s="1"/>
      <c r="H7" s="17"/>
      <c r="I7" s="207"/>
      <c r="J7" s="15" t="s">
        <v>34</v>
      </c>
      <c r="K7" s="94" t="str">
        <f>C5</f>
        <v>Club 1 Player 2</v>
      </c>
      <c r="L7" s="14">
        <f t="shared" ref="L7:N7" si="3">D5</f>
        <v>0</v>
      </c>
      <c r="M7" s="14">
        <f t="shared" si="3"/>
        <v>-0.90000000000000568</v>
      </c>
      <c r="N7" s="14">
        <f t="shared" si="3"/>
        <v>-1</v>
      </c>
      <c r="O7" s="1"/>
    </row>
    <row r="8" spans="1:15" ht="21" customHeight="1" x14ac:dyDescent="0.35">
      <c r="A8" s="16"/>
      <c r="B8" s="16"/>
      <c r="C8" s="20"/>
      <c r="D8" s="18"/>
      <c r="E8" s="19"/>
      <c r="F8" s="19"/>
      <c r="G8" s="20"/>
      <c r="H8" s="21"/>
      <c r="I8" s="16"/>
      <c r="J8" s="16"/>
      <c r="K8" s="20"/>
      <c r="L8" s="18"/>
      <c r="M8" s="19"/>
      <c r="N8" s="19"/>
      <c r="O8" s="20"/>
    </row>
    <row r="9" spans="1:15" ht="21" customHeight="1" x14ac:dyDescent="0.35">
      <c r="A9" s="9"/>
      <c r="B9" s="9"/>
      <c r="C9" s="1"/>
      <c r="D9" s="7"/>
      <c r="E9" s="8"/>
      <c r="F9" s="8"/>
      <c r="G9" s="1"/>
      <c r="H9" s="17"/>
      <c r="I9" s="9"/>
      <c r="J9" s="9"/>
      <c r="K9" s="1"/>
      <c r="L9" s="7"/>
      <c r="M9" s="8"/>
      <c r="N9" s="8"/>
      <c r="O9" s="1"/>
    </row>
    <row r="10" spans="1:15" ht="14.45" x14ac:dyDescent="0.35">
      <c r="A10" s="32" t="s">
        <v>32</v>
      </c>
      <c r="B10" s="9"/>
      <c r="C10" s="1" t="str">
        <f>PRINTOUT!$B$7</f>
        <v>Club 1</v>
      </c>
      <c r="D10" s="7"/>
      <c r="E10" s="9" t="str">
        <f>PRINTOUT!$K$5</f>
        <v>Blue</v>
      </c>
      <c r="F10" s="6" t="s">
        <v>29</v>
      </c>
      <c r="G10" s="1"/>
      <c r="H10" s="17"/>
      <c r="I10" s="32" t="s">
        <v>32</v>
      </c>
      <c r="J10" s="9"/>
      <c r="K10" s="1" t="str">
        <f>PRINTOUT!$B$8</f>
        <v>Club 2</v>
      </c>
      <c r="L10" s="7"/>
      <c r="M10" s="9" t="str">
        <f>PRINTOUT!$K$5</f>
        <v>Blue</v>
      </c>
      <c r="N10" s="6" t="s">
        <v>29</v>
      </c>
      <c r="O10" s="1"/>
    </row>
    <row r="11" spans="1:15" ht="14.45" x14ac:dyDescent="0.35">
      <c r="A11" s="15" t="s">
        <v>21</v>
      </c>
      <c r="B11" s="15"/>
      <c r="C11" s="11" t="s">
        <v>2</v>
      </c>
      <c r="D11" s="13" t="s">
        <v>19</v>
      </c>
      <c r="E11" s="14" t="s">
        <v>20</v>
      </c>
      <c r="F11" s="14" t="s">
        <v>26</v>
      </c>
      <c r="G11" s="1"/>
      <c r="H11" s="17"/>
      <c r="I11" s="15" t="s">
        <v>21</v>
      </c>
      <c r="J11" s="15"/>
      <c r="K11" s="11" t="s">
        <v>2</v>
      </c>
      <c r="L11" s="13" t="s">
        <v>19</v>
      </c>
      <c r="M11" s="14" t="s">
        <v>20</v>
      </c>
      <c r="N11" s="14" t="s">
        <v>26</v>
      </c>
      <c r="O11" s="1"/>
    </row>
    <row r="12" spans="1:15" x14ac:dyDescent="0.25">
      <c r="A12" s="207">
        <f>PRINTOUT!A17</f>
        <v>0.4236111111111111</v>
      </c>
      <c r="B12" s="12" t="s">
        <v>30</v>
      </c>
      <c r="C12" s="11" t="str">
        <f>PRINTOUT!C17</f>
        <v>Club 1 Player 3</v>
      </c>
      <c r="D12" s="127">
        <f>PRINTOUT!D17</f>
        <v>0</v>
      </c>
      <c r="E12" s="127">
        <f>PRINTOUT!E17</f>
        <v>-0.90000000000000568</v>
      </c>
      <c r="F12" s="127">
        <f>PRINTOUT!F17</f>
        <v>-1</v>
      </c>
      <c r="G12" s="1"/>
      <c r="H12" s="17"/>
      <c r="I12" s="207">
        <f>A12</f>
        <v>0.4236111111111111</v>
      </c>
      <c r="J12" s="12" t="s">
        <v>30</v>
      </c>
      <c r="K12" s="11">
        <f>C14</f>
        <v>0</v>
      </c>
      <c r="L12" s="14">
        <f t="shared" ref="L12:N12" si="4">D14</f>
        <v>0</v>
      </c>
      <c r="M12" s="14">
        <f t="shared" si="4"/>
        <v>-0.90000000000000568</v>
      </c>
      <c r="N12" s="14">
        <f t="shared" si="4"/>
        <v>-1</v>
      </c>
      <c r="O12" s="1"/>
    </row>
    <row r="13" spans="1:15" x14ac:dyDescent="0.25">
      <c r="A13" s="207"/>
      <c r="B13" s="15" t="s">
        <v>31</v>
      </c>
      <c r="C13" s="11" t="str">
        <f>PRINTOUT!C18</f>
        <v>Club 1 Player 4</v>
      </c>
      <c r="D13" s="127">
        <f>PRINTOUT!D18</f>
        <v>0</v>
      </c>
      <c r="E13" s="127">
        <f>PRINTOUT!E18</f>
        <v>-0.90000000000000568</v>
      </c>
      <c r="F13" s="127">
        <f>PRINTOUT!F18</f>
        <v>-1</v>
      </c>
      <c r="G13" s="1"/>
      <c r="H13" s="17"/>
      <c r="I13" s="207"/>
      <c r="J13" s="15" t="s">
        <v>31</v>
      </c>
      <c r="K13" s="11">
        <f>C15</f>
        <v>0</v>
      </c>
      <c r="L13" s="14">
        <f t="shared" ref="L13:N13" si="5">D15</f>
        <v>0</v>
      </c>
      <c r="M13" s="14">
        <f t="shared" si="5"/>
        <v>-0.90000000000000568</v>
      </c>
      <c r="N13" s="14">
        <f t="shared" si="5"/>
        <v>-1</v>
      </c>
      <c r="O13" s="1"/>
    </row>
    <row r="14" spans="1:15" x14ac:dyDescent="0.25">
      <c r="A14" s="207"/>
      <c r="B14" s="15" t="s">
        <v>33</v>
      </c>
      <c r="C14" s="94">
        <f>PRINTOUT!J17</f>
        <v>0</v>
      </c>
      <c r="D14" s="127">
        <f>PRINTOUT!K17</f>
        <v>0</v>
      </c>
      <c r="E14" s="127">
        <f>PRINTOUT!L17</f>
        <v>-0.90000000000000568</v>
      </c>
      <c r="F14" s="127">
        <f>PRINTOUT!M17</f>
        <v>-1</v>
      </c>
      <c r="G14" s="1"/>
      <c r="H14" s="17"/>
      <c r="I14" s="207"/>
      <c r="J14" s="15" t="s">
        <v>33</v>
      </c>
      <c r="K14" s="94" t="str">
        <f t="shared" ref="K14:N15" si="6">C12</f>
        <v>Club 1 Player 3</v>
      </c>
      <c r="L14" s="13">
        <f t="shared" si="6"/>
        <v>0</v>
      </c>
      <c r="M14" s="14">
        <f t="shared" si="6"/>
        <v>-0.90000000000000568</v>
      </c>
      <c r="N14" s="14">
        <f t="shared" si="6"/>
        <v>-1</v>
      </c>
      <c r="O14" s="1"/>
    </row>
    <row r="15" spans="1:15" x14ac:dyDescent="0.25">
      <c r="A15" s="207"/>
      <c r="B15" s="15" t="s">
        <v>34</v>
      </c>
      <c r="C15" s="94">
        <f>PRINTOUT!J18</f>
        <v>0</v>
      </c>
      <c r="D15" s="127">
        <f>PRINTOUT!K18</f>
        <v>0</v>
      </c>
      <c r="E15" s="127">
        <f>PRINTOUT!L18</f>
        <v>-0.90000000000000568</v>
      </c>
      <c r="F15" s="127">
        <f>PRINTOUT!M18</f>
        <v>-1</v>
      </c>
      <c r="G15" s="1"/>
      <c r="H15" s="17"/>
      <c r="I15" s="207"/>
      <c r="J15" s="15" t="s">
        <v>34</v>
      </c>
      <c r="K15" s="94" t="str">
        <f t="shared" si="6"/>
        <v>Club 1 Player 4</v>
      </c>
      <c r="L15" s="13">
        <f t="shared" si="6"/>
        <v>0</v>
      </c>
      <c r="M15" s="14">
        <f t="shared" si="6"/>
        <v>-0.90000000000000568</v>
      </c>
      <c r="N15" s="14">
        <f t="shared" si="6"/>
        <v>-1</v>
      </c>
      <c r="O15" s="1"/>
    </row>
    <row r="16" spans="1:15" ht="21" customHeight="1" x14ac:dyDescent="0.35">
      <c r="A16" s="22"/>
      <c r="B16" s="22"/>
      <c r="C16" s="20"/>
      <c r="D16" s="18"/>
      <c r="E16" s="19"/>
      <c r="F16" s="19"/>
      <c r="G16" s="20"/>
      <c r="H16" s="21"/>
      <c r="I16" s="16"/>
      <c r="J16" s="22"/>
      <c r="K16" s="20"/>
      <c r="L16" s="18"/>
      <c r="M16" s="19"/>
      <c r="N16" s="19"/>
      <c r="O16" s="1"/>
    </row>
    <row r="17" spans="1:15" ht="21" customHeight="1" x14ac:dyDescent="0.35">
      <c r="A17" s="6"/>
      <c r="B17" s="6"/>
      <c r="C17" s="1"/>
      <c r="D17" s="7"/>
      <c r="E17" s="8"/>
      <c r="F17" s="8"/>
      <c r="G17" s="1"/>
      <c r="H17" s="17"/>
      <c r="I17" s="9"/>
      <c r="J17" s="6"/>
      <c r="K17" s="1"/>
      <c r="L17" s="7"/>
      <c r="M17" s="8"/>
      <c r="N17" s="8"/>
      <c r="O17" s="1"/>
    </row>
    <row r="18" spans="1:15" ht="14.45" x14ac:dyDescent="0.35">
      <c r="A18" s="32" t="s">
        <v>32</v>
      </c>
      <c r="B18" s="9"/>
      <c r="C18" s="1" t="str">
        <f>PRINTOUT!$B$7</f>
        <v>Club 1</v>
      </c>
      <c r="D18" s="7"/>
      <c r="E18" s="9" t="str">
        <f>PRINTOUT!$K$5</f>
        <v>Blue</v>
      </c>
      <c r="F18" s="6" t="s">
        <v>29</v>
      </c>
      <c r="G18" s="1"/>
      <c r="H18" s="17"/>
      <c r="I18" s="32" t="s">
        <v>32</v>
      </c>
      <c r="J18" s="9"/>
      <c r="K18" s="1" t="str">
        <f>PRINTOUT!$B$8</f>
        <v>Club 2</v>
      </c>
      <c r="L18" s="7"/>
      <c r="M18" s="9" t="str">
        <f>PRINTOUT!$K$5</f>
        <v>Blue</v>
      </c>
      <c r="N18" s="6" t="s">
        <v>29</v>
      </c>
      <c r="O18" s="1"/>
    </row>
    <row r="19" spans="1:15" ht="14.45" x14ac:dyDescent="0.35">
      <c r="A19" s="15" t="s">
        <v>21</v>
      </c>
      <c r="B19" s="15"/>
      <c r="C19" s="11" t="s">
        <v>2</v>
      </c>
      <c r="D19" s="13" t="s">
        <v>19</v>
      </c>
      <c r="E19" s="14" t="s">
        <v>20</v>
      </c>
      <c r="F19" s="14" t="s">
        <v>26</v>
      </c>
      <c r="G19" s="1"/>
      <c r="H19" s="17"/>
      <c r="I19" s="15" t="s">
        <v>21</v>
      </c>
      <c r="J19" s="15"/>
      <c r="K19" s="11" t="s">
        <v>2</v>
      </c>
      <c r="L19" s="13" t="s">
        <v>19</v>
      </c>
      <c r="M19" s="14" t="s">
        <v>20</v>
      </c>
      <c r="N19" s="14" t="s">
        <v>26</v>
      </c>
      <c r="O19" s="1"/>
    </row>
    <row r="20" spans="1:15" x14ac:dyDescent="0.25">
      <c r="A20" s="207">
        <f>PRINTOUT!A19</f>
        <v>0.43055555555555552</v>
      </c>
      <c r="B20" s="12" t="s">
        <v>30</v>
      </c>
      <c r="C20" s="11" t="str">
        <f>PRINTOUT!C19</f>
        <v>Club 1 Player 5</v>
      </c>
      <c r="D20" s="14">
        <f>PRINTOUT!D19</f>
        <v>0</v>
      </c>
      <c r="E20" s="14">
        <f>PRINTOUT!E19</f>
        <v>-0.90000000000000568</v>
      </c>
      <c r="F20" s="14">
        <f>PRINTOUT!F19</f>
        <v>-1</v>
      </c>
      <c r="G20" s="1"/>
      <c r="H20" s="17"/>
      <c r="I20" s="207">
        <f>A20</f>
        <v>0.43055555555555552</v>
      </c>
      <c r="J20" s="12" t="s">
        <v>30</v>
      </c>
      <c r="K20" s="11">
        <f>C22</f>
        <v>0</v>
      </c>
      <c r="L20" s="14">
        <f t="shared" ref="L20:N20" si="7">D22</f>
        <v>0</v>
      </c>
      <c r="M20" s="14">
        <f t="shared" si="7"/>
        <v>-0.90000000000000568</v>
      </c>
      <c r="N20" s="14">
        <f t="shared" si="7"/>
        <v>-1</v>
      </c>
      <c r="O20" s="1"/>
    </row>
    <row r="21" spans="1:15" x14ac:dyDescent="0.25">
      <c r="A21" s="207"/>
      <c r="B21" s="15" t="s">
        <v>31</v>
      </c>
      <c r="C21" s="11" t="str">
        <f>PRINTOUT!C20</f>
        <v>Club 1 Player 6</v>
      </c>
      <c r="D21" s="14">
        <f>PRINTOUT!D20</f>
        <v>0</v>
      </c>
      <c r="E21" s="14">
        <f>PRINTOUT!E20</f>
        <v>-0.90000000000000568</v>
      </c>
      <c r="F21" s="14">
        <f>PRINTOUT!F20</f>
        <v>-1</v>
      </c>
      <c r="G21" s="1"/>
      <c r="H21" s="17"/>
      <c r="I21" s="207"/>
      <c r="J21" s="15" t="s">
        <v>31</v>
      </c>
      <c r="K21" s="11">
        <f>C23</f>
        <v>0</v>
      </c>
      <c r="L21" s="14">
        <f t="shared" ref="L21:N21" si="8">D23</f>
        <v>0</v>
      </c>
      <c r="M21" s="14">
        <f t="shared" si="8"/>
        <v>-0.90000000000000568</v>
      </c>
      <c r="N21" s="14">
        <f t="shared" si="8"/>
        <v>-1</v>
      </c>
      <c r="O21" s="1"/>
    </row>
    <row r="22" spans="1:15" x14ac:dyDescent="0.25">
      <c r="A22" s="207"/>
      <c r="B22" s="15" t="s">
        <v>33</v>
      </c>
      <c r="C22" s="11">
        <f>PRINTOUT!J19</f>
        <v>0</v>
      </c>
      <c r="D22" s="14">
        <f>PRINTOUT!K19</f>
        <v>0</v>
      </c>
      <c r="E22" s="14">
        <f>PRINTOUT!L19</f>
        <v>-0.90000000000000568</v>
      </c>
      <c r="F22" s="14">
        <f>PRINTOUT!M19</f>
        <v>-1</v>
      </c>
      <c r="G22" s="1"/>
      <c r="H22" s="17"/>
      <c r="I22" s="207"/>
      <c r="J22" s="15" t="s">
        <v>33</v>
      </c>
      <c r="K22" s="11" t="str">
        <f t="shared" ref="K22:N23" si="9">C20</f>
        <v>Club 1 Player 5</v>
      </c>
      <c r="L22" s="14">
        <f t="shared" si="9"/>
        <v>0</v>
      </c>
      <c r="M22" s="14">
        <f t="shared" si="9"/>
        <v>-0.90000000000000568</v>
      </c>
      <c r="N22" s="14">
        <f t="shared" si="9"/>
        <v>-1</v>
      </c>
      <c r="O22" s="1"/>
    </row>
    <row r="23" spans="1:15" x14ac:dyDescent="0.25">
      <c r="A23" s="207"/>
      <c r="B23" s="15" t="s">
        <v>34</v>
      </c>
      <c r="C23" s="11">
        <f>PRINTOUT!J20</f>
        <v>0</v>
      </c>
      <c r="D23" s="14">
        <f>PRINTOUT!K20</f>
        <v>0</v>
      </c>
      <c r="E23" s="14">
        <f>PRINTOUT!L20</f>
        <v>-0.90000000000000568</v>
      </c>
      <c r="F23" s="14">
        <f>PRINTOUT!M20</f>
        <v>-1</v>
      </c>
      <c r="G23" s="1"/>
      <c r="H23" s="17"/>
      <c r="I23" s="207"/>
      <c r="J23" s="15" t="s">
        <v>34</v>
      </c>
      <c r="K23" s="11" t="str">
        <f t="shared" si="9"/>
        <v>Club 1 Player 6</v>
      </c>
      <c r="L23" s="13">
        <f t="shared" si="9"/>
        <v>0</v>
      </c>
      <c r="M23" s="14">
        <f t="shared" si="9"/>
        <v>-0.90000000000000568</v>
      </c>
      <c r="N23" s="14">
        <f t="shared" si="9"/>
        <v>-1</v>
      </c>
      <c r="O23" s="1"/>
    </row>
    <row r="24" spans="1:15" ht="21" customHeight="1" x14ac:dyDescent="0.35">
      <c r="A24" s="16"/>
      <c r="B24" s="16"/>
      <c r="C24" s="20"/>
      <c r="D24" s="18"/>
      <c r="E24" s="19"/>
      <c r="F24" s="19"/>
      <c r="G24" s="20"/>
      <c r="H24" s="21"/>
      <c r="I24" s="16"/>
      <c r="J24" s="16"/>
      <c r="K24" s="20"/>
      <c r="L24" s="18"/>
      <c r="M24" s="19"/>
      <c r="N24" s="19"/>
      <c r="O24" s="20"/>
    </row>
    <row r="25" spans="1:15" ht="21" customHeight="1" x14ac:dyDescent="0.35">
      <c r="A25" s="9"/>
      <c r="B25" s="9"/>
      <c r="C25" s="1"/>
      <c r="D25" s="7"/>
      <c r="E25" s="8"/>
      <c r="F25" s="8"/>
      <c r="G25" s="1"/>
      <c r="H25" s="17"/>
      <c r="I25" s="9"/>
      <c r="J25" s="9"/>
      <c r="K25" s="1"/>
      <c r="L25" s="7"/>
      <c r="M25" s="8"/>
      <c r="N25" s="8"/>
      <c r="O25" s="1"/>
    </row>
    <row r="26" spans="1:15" ht="14.45" x14ac:dyDescent="0.35">
      <c r="A26" s="32" t="s">
        <v>32</v>
      </c>
      <c r="B26" s="9"/>
      <c r="C26" s="1" t="str">
        <f>PRINTOUT!$B$7</f>
        <v>Club 1</v>
      </c>
      <c r="D26" s="7"/>
      <c r="E26" s="9" t="str">
        <f>PRINTOUT!$K$5</f>
        <v>Blue</v>
      </c>
      <c r="F26" s="6" t="s">
        <v>29</v>
      </c>
      <c r="G26" s="1"/>
      <c r="H26" s="17"/>
      <c r="I26" s="32" t="s">
        <v>32</v>
      </c>
      <c r="J26" s="9"/>
      <c r="K26" s="1" t="str">
        <f>PRINTOUT!$B$8</f>
        <v>Club 2</v>
      </c>
      <c r="L26" s="7"/>
      <c r="M26" s="9" t="str">
        <f>PRINTOUT!$K$5</f>
        <v>Blue</v>
      </c>
      <c r="N26" s="6" t="s">
        <v>29</v>
      </c>
      <c r="O26" s="1"/>
    </row>
    <row r="27" spans="1:15" ht="14.45" x14ac:dyDescent="0.35">
      <c r="A27" s="15" t="s">
        <v>21</v>
      </c>
      <c r="B27" s="15"/>
      <c r="C27" s="11" t="s">
        <v>2</v>
      </c>
      <c r="D27" s="13" t="s">
        <v>19</v>
      </c>
      <c r="E27" s="14" t="s">
        <v>20</v>
      </c>
      <c r="F27" s="14" t="s">
        <v>26</v>
      </c>
      <c r="G27" s="1"/>
      <c r="H27" s="17"/>
      <c r="I27" s="15" t="s">
        <v>21</v>
      </c>
      <c r="J27" s="15"/>
      <c r="K27" s="11" t="s">
        <v>2</v>
      </c>
      <c r="L27" s="13" t="s">
        <v>19</v>
      </c>
      <c r="M27" s="14" t="s">
        <v>20</v>
      </c>
      <c r="N27" s="14" t="s">
        <v>26</v>
      </c>
      <c r="O27" s="1"/>
    </row>
    <row r="28" spans="1:15" x14ac:dyDescent="0.25">
      <c r="A28" s="207">
        <f>PRINTOUT!A21</f>
        <v>0.43749999999999994</v>
      </c>
      <c r="B28" s="12" t="s">
        <v>30</v>
      </c>
      <c r="C28" s="11" t="str">
        <f>PRINTOUT!C21</f>
        <v>Club 1 Player 7</v>
      </c>
      <c r="D28" s="14">
        <f>PRINTOUT!D21</f>
        <v>0</v>
      </c>
      <c r="E28" s="14">
        <f>PRINTOUT!E21</f>
        <v>-0.90000000000000568</v>
      </c>
      <c r="F28" s="14">
        <f>PRINTOUT!F21</f>
        <v>-1</v>
      </c>
      <c r="G28" s="1"/>
      <c r="H28" s="17"/>
      <c r="I28" s="207">
        <f>A28</f>
        <v>0.43749999999999994</v>
      </c>
      <c r="J28" s="12" t="s">
        <v>30</v>
      </c>
      <c r="K28" s="11">
        <f>C30</f>
        <v>0</v>
      </c>
      <c r="L28" s="14">
        <f t="shared" ref="L28:N28" si="10">D30</f>
        <v>0</v>
      </c>
      <c r="M28" s="14">
        <f t="shared" si="10"/>
        <v>-0.90000000000000568</v>
      </c>
      <c r="N28" s="14">
        <f t="shared" si="10"/>
        <v>-1</v>
      </c>
      <c r="O28" s="1"/>
    </row>
    <row r="29" spans="1:15" x14ac:dyDescent="0.25">
      <c r="A29" s="207"/>
      <c r="B29" s="15" t="s">
        <v>31</v>
      </c>
      <c r="C29" s="11" t="str">
        <f>PRINTOUT!C22</f>
        <v>Club 1 Player 8</v>
      </c>
      <c r="D29" s="14">
        <f>PRINTOUT!D22</f>
        <v>0</v>
      </c>
      <c r="E29" s="14">
        <f>PRINTOUT!E22</f>
        <v>-0.90000000000000568</v>
      </c>
      <c r="F29" s="14">
        <f>PRINTOUT!F22</f>
        <v>-1</v>
      </c>
      <c r="G29" s="1"/>
      <c r="H29" s="17"/>
      <c r="I29" s="207"/>
      <c r="J29" s="15" t="s">
        <v>31</v>
      </c>
      <c r="K29" s="11">
        <f>C31</f>
        <v>0</v>
      </c>
      <c r="L29" s="14">
        <f t="shared" ref="L29:N29" si="11">D31</f>
        <v>0</v>
      </c>
      <c r="M29" s="14">
        <f t="shared" si="11"/>
        <v>-0.90000000000000568</v>
      </c>
      <c r="N29" s="14">
        <f t="shared" si="11"/>
        <v>-1</v>
      </c>
      <c r="O29" s="1"/>
    </row>
    <row r="30" spans="1:15" x14ac:dyDescent="0.25">
      <c r="A30" s="207"/>
      <c r="B30" s="15" t="s">
        <v>33</v>
      </c>
      <c r="C30" s="94">
        <f>PRINTOUT!J21</f>
        <v>0</v>
      </c>
      <c r="D30" s="14">
        <f>PRINTOUT!K21</f>
        <v>0</v>
      </c>
      <c r="E30" s="14">
        <f>PRINTOUT!L21</f>
        <v>-0.90000000000000568</v>
      </c>
      <c r="F30" s="14">
        <f>PRINTOUT!M21</f>
        <v>-1</v>
      </c>
      <c r="G30" s="1"/>
      <c r="H30" s="17"/>
      <c r="I30" s="207"/>
      <c r="J30" s="15" t="s">
        <v>33</v>
      </c>
      <c r="K30" s="94" t="str">
        <f t="shared" ref="K30:N31" si="12">C28</f>
        <v>Club 1 Player 7</v>
      </c>
      <c r="L30" s="14">
        <f t="shared" si="12"/>
        <v>0</v>
      </c>
      <c r="M30" s="14">
        <f t="shared" si="12"/>
        <v>-0.90000000000000568</v>
      </c>
      <c r="N30" s="14">
        <f t="shared" si="12"/>
        <v>-1</v>
      </c>
      <c r="O30" s="1"/>
    </row>
    <row r="31" spans="1:15" x14ac:dyDescent="0.25">
      <c r="A31" s="207"/>
      <c r="B31" s="15" t="s">
        <v>34</v>
      </c>
      <c r="C31" s="94">
        <f>PRINTOUT!J22</f>
        <v>0</v>
      </c>
      <c r="D31" s="14">
        <f>PRINTOUT!K22</f>
        <v>0</v>
      </c>
      <c r="E31" s="14">
        <f>PRINTOUT!L22</f>
        <v>-0.90000000000000568</v>
      </c>
      <c r="F31" s="14">
        <f>PRINTOUT!M22</f>
        <v>-1</v>
      </c>
      <c r="G31" s="1"/>
      <c r="H31" s="17"/>
      <c r="I31" s="207"/>
      <c r="J31" s="15" t="s">
        <v>34</v>
      </c>
      <c r="K31" s="94" t="str">
        <f t="shared" si="12"/>
        <v>Club 1 Player 8</v>
      </c>
      <c r="L31" s="13">
        <f t="shared" si="12"/>
        <v>0</v>
      </c>
      <c r="M31" s="14">
        <f t="shared" si="12"/>
        <v>-0.90000000000000568</v>
      </c>
      <c r="N31" s="14">
        <f t="shared" si="12"/>
        <v>-1</v>
      </c>
      <c r="O31" s="1"/>
    </row>
    <row r="32" spans="1:15" ht="21" customHeight="1" x14ac:dyDescent="0.35">
      <c r="A32" s="16"/>
      <c r="B32" s="16"/>
      <c r="C32" s="20"/>
      <c r="D32" s="18"/>
      <c r="E32" s="19"/>
      <c r="F32" s="19"/>
      <c r="G32" s="20"/>
      <c r="H32" s="21"/>
      <c r="I32" s="16"/>
      <c r="J32" s="16"/>
      <c r="K32" s="20"/>
      <c r="L32" s="18"/>
      <c r="M32" s="19"/>
      <c r="N32" s="19"/>
      <c r="O32" s="20"/>
    </row>
    <row r="33" spans="1:15" ht="21" customHeight="1" x14ac:dyDescent="0.35">
      <c r="A33" s="9"/>
      <c r="B33" s="9"/>
      <c r="C33" s="1"/>
      <c r="D33" s="7"/>
      <c r="E33" s="8"/>
      <c r="F33" s="8"/>
      <c r="G33" s="1"/>
      <c r="H33" s="17"/>
      <c r="I33" s="9"/>
      <c r="J33" s="9"/>
      <c r="K33" s="1"/>
      <c r="L33" s="7"/>
      <c r="M33" s="8"/>
      <c r="N33" s="8"/>
      <c r="O33" s="1"/>
    </row>
    <row r="34" spans="1:15" ht="14.45" x14ac:dyDescent="0.35">
      <c r="A34" s="32" t="s">
        <v>32</v>
      </c>
      <c r="B34" s="9"/>
      <c r="C34" s="1" t="str">
        <f>PRINTOUT!$B$7</f>
        <v>Club 1</v>
      </c>
      <c r="D34" s="7"/>
      <c r="E34" s="9" t="str">
        <f>PRINTOUT!$K$5</f>
        <v>Blue</v>
      </c>
      <c r="F34" s="6" t="s">
        <v>29</v>
      </c>
      <c r="G34" s="1"/>
      <c r="H34" s="17"/>
      <c r="I34" s="32" t="s">
        <v>32</v>
      </c>
      <c r="J34" s="9"/>
      <c r="K34" s="1" t="str">
        <f>PRINTOUT!$B$8</f>
        <v>Club 2</v>
      </c>
      <c r="L34" s="7"/>
      <c r="M34" s="9" t="str">
        <f>PRINTOUT!$K$5</f>
        <v>Blue</v>
      </c>
      <c r="N34" s="6" t="s">
        <v>29</v>
      </c>
      <c r="O34" s="1"/>
    </row>
    <row r="35" spans="1:15" ht="14.45" x14ac:dyDescent="0.35">
      <c r="A35" s="15" t="s">
        <v>21</v>
      </c>
      <c r="B35" s="15"/>
      <c r="C35" s="11" t="s">
        <v>2</v>
      </c>
      <c r="D35" s="13" t="s">
        <v>19</v>
      </c>
      <c r="E35" s="14" t="s">
        <v>20</v>
      </c>
      <c r="F35" s="14" t="s">
        <v>26</v>
      </c>
      <c r="G35" s="1"/>
      <c r="H35" s="17"/>
      <c r="I35" s="15" t="s">
        <v>21</v>
      </c>
      <c r="J35" s="15"/>
      <c r="K35" s="11" t="s">
        <v>2</v>
      </c>
      <c r="L35" s="13" t="s">
        <v>19</v>
      </c>
      <c r="M35" s="14" t="s">
        <v>20</v>
      </c>
      <c r="N35" s="14" t="s">
        <v>26</v>
      </c>
      <c r="O35" s="1"/>
    </row>
    <row r="36" spans="1:15" x14ac:dyDescent="0.25">
      <c r="A36" s="207">
        <f>PRINTOUT!A23</f>
        <v>0.44444444444444436</v>
      </c>
      <c r="B36" s="12" t="s">
        <v>30</v>
      </c>
      <c r="C36" s="11" t="str">
        <f>PRINTOUT!C23</f>
        <v>Club 1 Player 9</v>
      </c>
      <c r="D36" s="14">
        <f>PRINTOUT!D23</f>
        <v>0</v>
      </c>
      <c r="E36" s="14">
        <f>PRINTOUT!E23</f>
        <v>-0.90000000000000568</v>
      </c>
      <c r="F36" s="14">
        <f>PRINTOUT!F23</f>
        <v>-1</v>
      </c>
      <c r="G36" s="1"/>
      <c r="H36" s="17"/>
      <c r="I36" s="207">
        <f>A36</f>
        <v>0.44444444444444436</v>
      </c>
      <c r="J36" s="12" t="s">
        <v>30</v>
      </c>
      <c r="K36" s="11">
        <f>C38</f>
        <v>0</v>
      </c>
      <c r="L36" s="14">
        <f t="shared" ref="L36:N36" si="13">D38</f>
        <v>0</v>
      </c>
      <c r="M36" s="14">
        <f t="shared" si="13"/>
        <v>-0.90000000000000568</v>
      </c>
      <c r="N36" s="14">
        <f t="shared" si="13"/>
        <v>-1</v>
      </c>
      <c r="O36" s="1"/>
    </row>
    <row r="37" spans="1:15" x14ac:dyDescent="0.25">
      <c r="A37" s="207"/>
      <c r="B37" s="15" t="s">
        <v>31</v>
      </c>
      <c r="C37" s="11" t="str">
        <f>PRINTOUT!C24</f>
        <v>Club 1 Player 10</v>
      </c>
      <c r="D37" s="14">
        <f>PRINTOUT!D24</f>
        <v>0</v>
      </c>
      <c r="E37" s="14">
        <f>PRINTOUT!E24</f>
        <v>-0.90000000000000568</v>
      </c>
      <c r="F37" s="14">
        <f>PRINTOUT!F24</f>
        <v>-1</v>
      </c>
      <c r="G37" s="1"/>
      <c r="H37" s="17"/>
      <c r="I37" s="207"/>
      <c r="J37" s="15" t="s">
        <v>31</v>
      </c>
      <c r="K37" s="11">
        <f>C39</f>
        <v>0</v>
      </c>
      <c r="L37" s="14">
        <f t="shared" ref="L37:N37" si="14">D39</f>
        <v>0</v>
      </c>
      <c r="M37" s="14">
        <f t="shared" si="14"/>
        <v>-0.90000000000000568</v>
      </c>
      <c r="N37" s="14">
        <f t="shared" si="14"/>
        <v>-1</v>
      </c>
      <c r="O37" s="1"/>
    </row>
    <row r="38" spans="1:15" x14ac:dyDescent="0.25">
      <c r="A38" s="207"/>
      <c r="B38" s="15" t="s">
        <v>33</v>
      </c>
      <c r="C38" s="94">
        <f>PRINTOUT!J23</f>
        <v>0</v>
      </c>
      <c r="D38" s="14">
        <f>PRINTOUT!K23</f>
        <v>0</v>
      </c>
      <c r="E38" s="14">
        <f>PRINTOUT!L23</f>
        <v>-0.90000000000000568</v>
      </c>
      <c r="F38" s="14">
        <f>PRINTOUT!M23</f>
        <v>-1</v>
      </c>
      <c r="G38" s="1"/>
      <c r="H38" s="17"/>
      <c r="I38" s="207"/>
      <c r="J38" s="15" t="s">
        <v>33</v>
      </c>
      <c r="K38" s="94" t="str">
        <f t="shared" ref="K38:N39" si="15">C36</f>
        <v>Club 1 Player 9</v>
      </c>
      <c r="L38" s="14">
        <f t="shared" si="15"/>
        <v>0</v>
      </c>
      <c r="M38" s="14">
        <f t="shared" si="15"/>
        <v>-0.90000000000000568</v>
      </c>
      <c r="N38" s="14">
        <f t="shared" si="15"/>
        <v>-1</v>
      </c>
      <c r="O38" s="1"/>
    </row>
    <row r="39" spans="1:15" x14ac:dyDescent="0.25">
      <c r="A39" s="207"/>
      <c r="B39" s="15" t="s">
        <v>34</v>
      </c>
      <c r="C39" s="94">
        <f>PRINTOUT!J24</f>
        <v>0</v>
      </c>
      <c r="D39" s="14">
        <f>PRINTOUT!K24</f>
        <v>0</v>
      </c>
      <c r="E39" s="14">
        <f>PRINTOUT!L24</f>
        <v>-0.90000000000000568</v>
      </c>
      <c r="F39" s="14">
        <f>PRINTOUT!M24</f>
        <v>-1</v>
      </c>
      <c r="G39" s="1"/>
      <c r="H39" s="17"/>
      <c r="I39" s="207"/>
      <c r="J39" s="15" t="s">
        <v>34</v>
      </c>
      <c r="K39" s="94" t="str">
        <f t="shared" si="15"/>
        <v>Club 1 Player 10</v>
      </c>
      <c r="L39" s="14">
        <f t="shared" si="15"/>
        <v>0</v>
      </c>
      <c r="M39" s="14">
        <f t="shared" si="15"/>
        <v>-0.90000000000000568</v>
      </c>
      <c r="N39" s="14">
        <f t="shared" si="15"/>
        <v>-1</v>
      </c>
      <c r="O39" s="1"/>
    </row>
    <row r="40" spans="1:15" ht="21" customHeight="1" x14ac:dyDescent="0.35">
      <c r="A40" s="16"/>
      <c r="B40" s="16"/>
      <c r="C40" s="20"/>
      <c r="D40" s="18"/>
      <c r="E40" s="19"/>
      <c r="F40" s="19"/>
      <c r="G40" s="20"/>
      <c r="H40" s="21"/>
      <c r="I40" s="16"/>
      <c r="J40" s="16"/>
      <c r="K40" s="20"/>
      <c r="L40" s="18"/>
      <c r="M40" s="19"/>
      <c r="N40" s="19"/>
      <c r="O40" s="20"/>
    </row>
    <row r="41" spans="1:15" ht="21" customHeight="1" x14ac:dyDescent="0.35">
      <c r="A41" s="9"/>
      <c r="B41" s="9"/>
      <c r="C41" s="1"/>
      <c r="D41" s="7"/>
      <c r="E41" s="8"/>
      <c r="F41" s="8"/>
      <c r="G41" s="1"/>
      <c r="H41" s="17"/>
      <c r="I41" s="9"/>
      <c r="J41" s="9"/>
      <c r="K41" s="1"/>
      <c r="L41" s="7"/>
      <c r="M41" s="8"/>
      <c r="N41" s="8"/>
      <c r="O41" s="1"/>
    </row>
    <row r="42" spans="1:15" ht="14.45" x14ac:dyDescent="0.35">
      <c r="A42" s="32" t="s">
        <v>32</v>
      </c>
      <c r="B42" s="9"/>
      <c r="C42" s="1" t="str">
        <f>PRINTOUT!$B$7</f>
        <v>Club 1</v>
      </c>
      <c r="D42" s="7"/>
      <c r="E42" s="9" t="str">
        <f>PRINTOUT!$K$5</f>
        <v>Blue</v>
      </c>
      <c r="F42" s="6" t="s">
        <v>29</v>
      </c>
      <c r="G42" s="1"/>
      <c r="H42" s="17"/>
      <c r="I42" s="32" t="s">
        <v>32</v>
      </c>
      <c r="J42" s="9"/>
      <c r="K42" s="1" t="str">
        <f>PRINTOUT!$B$8</f>
        <v>Club 2</v>
      </c>
      <c r="L42" s="7"/>
      <c r="M42" s="9" t="str">
        <f>PRINTOUT!$K$5</f>
        <v>Blue</v>
      </c>
      <c r="N42" s="6" t="s">
        <v>29</v>
      </c>
      <c r="O42" s="1"/>
    </row>
    <row r="43" spans="1:15" ht="14.45" x14ac:dyDescent="0.35">
      <c r="A43" s="15" t="s">
        <v>21</v>
      </c>
      <c r="B43" s="15"/>
      <c r="C43" s="11" t="s">
        <v>2</v>
      </c>
      <c r="D43" s="13" t="s">
        <v>19</v>
      </c>
      <c r="E43" s="14" t="s">
        <v>20</v>
      </c>
      <c r="F43" s="14" t="s">
        <v>26</v>
      </c>
      <c r="G43" s="1"/>
      <c r="H43" s="17"/>
      <c r="I43" s="15" t="s">
        <v>21</v>
      </c>
      <c r="J43" s="15"/>
      <c r="K43" s="11" t="s">
        <v>2</v>
      </c>
      <c r="L43" s="13" t="s">
        <v>19</v>
      </c>
      <c r="M43" s="14" t="s">
        <v>20</v>
      </c>
      <c r="N43" s="14" t="s">
        <v>26</v>
      </c>
      <c r="O43" s="1"/>
    </row>
    <row r="44" spans="1:15" x14ac:dyDescent="0.25">
      <c r="A44" s="207">
        <f>PRINTOUT!A25</f>
        <v>0.45138888888888878</v>
      </c>
      <c r="B44" s="12" t="s">
        <v>30</v>
      </c>
      <c r="C44" s="11" t="str">
        <f>PRINTOUT!C25</f>
        <v>Club 1 Player 11</v>
      </c>
      <c r="D44" s="14">
        <f>PRINTOUT!D25</f>
        <v>0</v>
      </c>
      <c r="E44" s="14">
        <f>PRINTOUT!E25</f>
        <v>-0.90000000000000568</v>
      </c>
      <c r="F44" s="14">
        <f>PRINTOUT!F25</f>
        <v>-1</v>
      </c>
      <c r="G44" s="1"/>
      <c r="H44" s="17"/>
      <c r="I44" s="207">
        <f>A44</f>
        <v>0.45138888888888878</v>
      </c>
      <c r="J44" s="12" t="s">
        <v>30</v>
      </c>
      <c r="K44" s="11">
        <f>C46</f>
        <v>0</v>
      </c>
      <c r="L44" s="14">
        <f t="shared" ref="L44:N44" si="16">D46</f>
        <v>0</v>
      </c>
      <c r="M44" s="14">
        <f t="shared" si="16"/>
        <v>-0.90000000000000568</v>
      </c>
      <c r="N44" s="14">
        <f t="shared" si="16"/>
        <v>-1</v>
      </c>
      <c r="O44" s="1"/>
    </row>
    <row r="45" spans="1:15" x14ac:dyDescent="0.25">
      <c r="A45" s="207"/>
      <c r="B45" s="15" t="s">
        <v>31</v>
      </c>
      <c r="C45" s="11" t="str">
        <f>PRINTOUT!C26</f>
        <v>Club 1 Player 12</v>
      </c>
      <c r="D45" s="14">
        <f>PRINTOUT!D26</f>
        <v>0</v>
      </c>
      <c r="E45" s="14">
        <f>PRINTOUT!E26</f>
        <v>-0.90000000000000568</v>
      </c>
      <c r="F45" s="14">
        <f>PRINTOUT!F26</f>
        <v>-1</v>
      </c>
      <c r="G45" s="1"/>
      <c r="H45" s="17"/>
      <c r="I45" s="207"/>
      <c r="J45" s="15" t="s">
        <v>31</v>
      </c>
      <c r="K45" s="11">
        <f>C47</f>
        <v>0</v>
      </c>
      <c r="L45" s="14">
        <f t="shared" ref="L45:N45" si="17">D47</f>
        <v>0</v>
      </c>
      <c r="M45" s="14">
        <f t="shared" si="17"/>
        <v>-0.90000000000000568</v>
      </c>
      <c r="N45" s="14">
        <f t="shared" si="17"/>
        <v>-1</v>
      </c>
      <c r="O45" s="1"/>
    </row>
    <row r="46" spans="1:15" x14ac:dyDescent="0.25">
      <c r="A46" s="207"/>
      <c r="B46" s="15" t="s">
        <v>33</v>
      </c>
      <c r="C46" s="94">
        <f>PRINTOUT!J25</f>
        <v>0</v>
      </c>
      <c r="D46" s="13">
        <f>PRINTOUT!K25</f>
        <v>0</v>
      </c>
      <c r="E46" s="34">
        <f>PRINTOUT!L25</f>
        <v>-0.90000000000000568</v>
      </c>
      <c r="F46" s="14">
        <f>PRINTOUT!M25</f>
        <v>-1</v>
      </c>
      <c r="G46" s="1"/>
      <c r="H46" s="17"/>
      <c r="I46" s="207"/>
      <c r="J46" s="15" t="s">
        <v>33</v>
      </c>
      <c r="K46" s="94" t="str">
        <f t="shared" ref="K46:N47" si="18">C44</f>
        <v>Club 1 Player 11</v>
      </c>
      <c r="L46" s="13">
        <f t="shared" si="18"/>
        <v>0</v>
      </c>
      <c r="M46" s="34">
        <f t="shared" si="18"/>
        <v>-0.90000000000000568</v>
      </c>
      <c r="N46" s="14">
        <f t="shared" si="18"/>
        <v>-1</v>
      </c>
      <c r="O46" s="1"/>
    </row>
    <row r="47" spans="1:15" x14ac:dyDescent="0.25">
      <c r="A47" s="207"/>
      <c r="B47" s="15" t="s">
        <v>34</v>
      </c>
      <c r="C47" s="94">
        <f>PRINTOUT!J26</f>
        <v>0</v>
      </c>
      <c r="D47" s="13">
        <f>PRINTOUT!K26</f>
        <v>0</v>
      </c>
      <c r="E47" s="34">
        <f>PRINTOUT!L26</f>
        <v>-0.90000000000000568</v>
      </c>
      <c r="F47" s="14">
        <f>PRINTOUT!M26</f>
        <v>-1</v>
      </c>
      <c r="G47" s="1"/>
      <c r="H47" s="17"/>
      <c r="I47" s="207"/>
      <c r="J47" s="15" t="s">
        <v>34</v>
      </c>
      <c r="K47" s="94" t="str">
        <f t="shared" si="18"/>
        <v>Club 1 Player 12</v>
      </c>
      <c r="L47" s="13">
        <f t="shared" si="18"/>
        <v>0</v>
      </c>
      <c r="M47" s="34">
        <f t="shared" si="18"/>
        <v>-0.90000000000000568</v>
      </c>
      <c r="N47" s="14">
        <f t="shared" si="18"/>
        <v>-1</v>
      </c>
      <c r="O47" s="1"/>
    </row>
    <row r="48" spans="1:15" ht="14.45" x14ac:dyDescent="0.35">
      <c r="A48" s="16"/>
      <c r="B48" s="16"/>
      <c r="C48" s="20"/>
      <c r="D48" s="22"/>
      <c r="E48" s="22"/>
      <c r="F48" s="22"/>
      <c r="G48" s="20"/>
      <c r="H48" s="21"/>
      <c r="I48" s="16"/>
      <c r="J48" s="16"/>
      <c r="K48" s="20"/>
      <c r="L48" s="18"/>
      <c r="M48" s="19"/>
      <c r="N48" s="19"/>
      <c r="O48" s="20"/>
    </row>
    <row r="49" spans="1:15" ht="14.45" x14ac:dyDescent="0.35">
      <c r="A49" s="9"/>
      <c r="B49" s="9"/>
      <c r="C49" s="1"/>
      <c r="D49" s="6"/>
      <c r="E49" s="6"/>
      <c r="F49" s="6"/>
      <c r="G49" s="1"/>
      <c r="H49" s="17"/>
      <c r="I49" s="9"/>
      <c r="J49" s="9"/>
      <c r="K49" s="1"/>
      <c r="L49" s="7"/>
      <c r="M49" s="8"/>
      <c r="N49" s="8"/>
      <c r="O49" s="1"/>
    </row>
    <row r="50" spans="1:15" ht="14.45" x14ac:dyDescent="0.35">
      <c r="A50" s="31" t="s">
        <v>32</v>
      </c>
      <c r="B50" s="2"/>
      <c r="C50" s="1" t="str">
        <f>PRINTOUT!$B$9</f>
        <v>Staddon Heights</v>
      </c>
      <c r="D50" s="6"/>
      <c r="E50" s="9" t="str">
        <f>PRINTOUT!$K$5</f>
        <v>Blue</v>
      </c>
      <c r="F50" s="6" t="s">
        <v>29</v>
      </c>
      <c r="G50" s="1"/>
      <c r="H50" s="17"/>
      <c r="I50" s="31" t="s">
        <v>32</v>
      </c>
      <c r="J50" s="2"/>
      <c r="K50" s="1" t="str">
        <f>PRINTOUT!$B$10</f>
        <v>Stover</v>
      </c>
      <c r="L50" s="6"/>
      <c r="M50" s="9" t="str">
        <f>PRINTOUT!$K$5</f>
        <v>Blue</v>
      </c>
      <c r="N50" s="6" t="s">
        <v>29</v>
      </c>
      <c r="O50" s="1"/>
    </row>
    <row r="51" spans="1:15" ht="14.45" x14ac:dyDescent="0.35">
      <c r="A51" s="15" t="s">
        <v>21</v>
      </c>
      <c r="B51" s="15"/>
      <c r="C51" s="11" t="s">
        <v>2</v>
      </c>
      <c r="D51" s="13" t="s">
        <v>19</v>
      </c>
      <c r="E51" s="14" t="s">
        <v>20</v>
      </c>
      <c r="F51" s="12" t="s">
        <v>26</v>
      </c>
      <c r="G51" s="1"/>
      <c r="H51" s="17"/>
      <c r="I51" s="15" t="str">
        <f t="shared" ref="I51" si="19">A51</f>
        <v>Time</v>
      </c>
      <c r="J51" s="15"/>
      <c r="K51" s="11" t="s">
        <v>2</v>
      </c>
      <c r="L51" s="13" t="s">
        <v>19</v>
      </c>
      <c r="M51" s="14" t="s">
        <v>20</v>
      </c>
      <c r="N51" s="12" t="s">
        <v>26</v>
      </c>
      <c r="O51" s="1"/>
    </row>
    <row r="52" spans="1:15" x14ac:dyDescent="0.25">
      <c r="A52" s="207">
        <f>PRINTOUT!A28</f>
        <v>0.4583333333333332</v>
      </c>
      <c r="B52" s="12" t="s">
        <v>30</v>
      </c>
      <c r="C52" s="11" t="str">
        <f>PRINTOUT!C28</f>
        <v>Andy Griffiths</v>
      </c>
      <c r="D52" s="14">
        <f>PRINTOUT!D28</f>
        <v>5.6</v>
      </c>
      <c r="E52" s="14">
        <f>PRINTOUT!E28</f>
        <v>5.3938053097345069</v>
      </c>
      <c r="F52" s="14">
        <f>PRINTOUT!F28</f>
        <v>5</v>
      </c>
      <c r="G52" s="1"/>
      <c r="H52" s="17"/>
      <c r="I52" s="207">
        <f>A52</f>
        <v>0.4583333333333332</v>
      </c>
      <c r="J52" s="12" t="s">
        <v>30</v>
      </c>
      <c r="K52" s="11" t="str">
        <f>C54</f>
        <v>Neil Goddard</v>
      </c>
      <c r="L52" s="14">
        <f t="shared" ref="L52:N52" si="20">D54</f>
        <v>7.9</v>
      </c>
      <c r="M52" s="14">
        <f t="shared" si="20"/>
        <v>7.9787610619468978</v>
      </c>
      <c r="N52" s="14">
        <f t="shared" si="20"/>
        <v>7</v>
      </c>
      <c r="O52" s="1"/>
    </row>
    <row r="53" spans="1:15" x14ac:dyDescent="0.25">
      <c r="A53" s="207"/>
      <c r="B53" s="15" t="s">
        <v>31</v>
      </c>
      <c r="C53" s="11" t="str">
        <f>PRINTOUT!C29</f>
        <v>Bob Jones</v>
      </c>
      <c r="D53" s="14">
        <f>PRINTOUT!D29</f>
        <v>11.5</v>
      </c>
      <c r="E53" s="14">
        <f>PRINTOUT!E29</f>
        <v>12.024778761061942</v>
      </c>
      <c r="F53" s="14">
        <f>PRINTOUT!F29</f>
        <v>10</v>
      </c>
      <c r="G53" s="1"/>
      <c r="H53" s="17"/>
      <c r="I53" s="207"/>
      <c r="J53" s="15" t="s">
        <v>31</v>
      </c>
      <c r="K53" s="11" t="str">
        <f>C55</f>
        <v>Ashley Hocking</v>
      </c>
      <c r="L53" s="14">
        <f t="shared" ref="L53:N53" si="21">D55</f>
        <v>10.4</v>
      </c>
      <c r="M53" s="14">
        <f t="shared" si="21"/>
        <v>10.788495575221233</v>
      </c>
      <c r="N53" s="14">
        <f t="shared" si="21"/>
        <v>9</v>
      </c>
      <c r="O53" s="1"/>
    </row>
    <row r="54" spans="1:15" x14ac:dyDescent="0.25">
      <c r="A54" s="207"/>
      <c r="B54" s="15" t="s">
        <v>33</v>
      </c>
      <c r="C54" s="94" t="str">
        <f>PRINTOUT!J28</f>
        <v>Neil Goddard</v>
      </c>
      <c r="D54" s="14">
        <f>PRINTOUT!K28</f>
        <v>7.9</v>
      </c>
      <c r="E54" s="14">
        <f>PRINTOUT!L28</f>
        <v>7.9787610619468978</v>
      </c>
      <c r="F54" s="14">
        <f>PRINTOUT!M28</f>
        <v>7</v>
      </c>
      <c r="G54" s="1"/>
      <c r="H54" s="17"/>
      <c r="I54" s="207"/>
      <c r="J54" s="15" t="s">
        <v>33</v>
      </c>
      <c r="K54" s="94" t="str">
        <f t="shared" ref="K54:N55" si="22">C52</f>
        <v>Andy Griffiths</v>
      </c>
      <c r="L54" s="13">
        <f t="shared" si="22"/>
        <v>5.6</v>
      </c>
      <c r="M54" s="34">
        <f t="shared" si="22"/>
        <v>5.3938053097345069</v>
      </c>
      <c r="N54" s="14">
        <f t="shared" si="22"/>
        <v>5</v>
      </c>
      <c r="O54" s="1"/>
    </row>
    <row r="55" spans="1:15" x14ac:dyDescent="0.25">
      <c r="A55" s="207"/>
      <c r="B55" s="15" t="s">
        <v>34</v>
      </c>
      <c r="C55" s="94" t="str">
        <f>PRINTOUT!J29</f>
        <v>Ashley Hocking</v>
      </c>
      <c r="D55" s="14">
        <f>PRINTOUT!K29</f>
        <v>10.4</v>
      </c>
      <c r="E55" s="14">
        <f>PRINTOUT!L29</f>
        <v>10.788495575221233</v>
      </c>
      <c r="F55" s="14">
        <f>PRINTOUT!M29</f>
        <v>9</v>
      </c>
      <c r="G55" s="1"/>
      <c r="H55" s="17"/>
      <c r="I55" s="207"/>
      <c r="J55" s="15" t="s">
        <v>34</v>
      </c>
      <c r="K55" s="94" t="str">
        <f t="shared" si="22"/>
        <v>Bob Jones</v>
      </c>
      <c r="L55" s="13">
        <f t="shared" si="22"/>
        <v>11.5</v>
      </c>
      <c r="M55" s="34">
        <f t="shared" si="22"/>
        <v>12.024778761061942</v>
      </c>
      <c r="N55" s="14">
        <f t="shared" si="22"/>
        <v>10</v>
      </c>
      <c r="O55" s="1"/>
    </row>
    <row r="56" spans="1:15" ht="14.45" x14ac:dyDescent="0.35">
      <c r="A56" s="16"/>
      <c r="B56" s="16"/>
      <c r="C56" s="20"/>
      <c r="D56" s="18"/>
      <c r="E56" s="19"/>
      <c r="F56" s="19"/>
      <c r="G56" s="20"/>
      <c r="H56" s="21"/>
      <c r="I56" s="23"/>
      <c r="J56" s="16"/>
      <c r="K56" s="20"/>
      <c r="L56" s="18"/>
      <c r="M56" s="19"/>
      <c r="N56" s="19"/>
      <c r="O56" s="20"/>
    </row>
    <row r="57" spans="1:15" ht="14.45" x14ac:dyDescent="0.35">
      <c r="A57" s="9"/>
      <c r="B57" s="9"/>
      <c r="C57" s="1"/>
      <c r="D57" s="7"/>
      <c r="E57" s="8"/>
      <c r="F57" s="8"/>
      <c r="G57" s="1"/>
      <c r="H57" s="17"/>
      <c r="I57" s="2"/>
      <c r="J57" s="9"/>
      <c r="K57" s="1"/>
      <c r="L57" s="7"/>
      <c r="M57" s="8"/>
      <c r="N57" s="8"/>
      <c r="O57" s="1"/>
    </row>
    <row r="58" spans="1:15" ht="14.45" x14ac:dyDescent="0.35">
      <c r="A58" s="32" t="s">
        <v>32</v>
      </c>
      <c r="B58" s="9"/>
      <c r="C58" s="1" t="str">
        <f>PRINTOUT!$B$9</f>
        <v>Staddon Heights</v>
      </c>
      <c r="D58" s="7"/>
      <c r="E58" s="9" t="str">
        <f>PRINTOUT!$K$5</f>
        <v>Blue</v>
      </c>
      <c r="F58" s="6" t="s">
        <v>29</v>
      </c>
      <c r="G58" s="1"/>
      <c r="H58" s="17"/>
      <c r="I58" s="31" t="s">
        <v>32</v>
      </c>
      <c r="J58" s="9"/>
      <c r="K58" s="1" t="str">
        <f>PRINTOUT!$B$10</f>
        <v>Stover</v>
      </c>
      <c r="L58" s="7"/>
      <c r="M58" s="9" t="str">
        <f>PRINTOUT!$K$5</f>
        <v>Blue</v>
      </c>
      <c r="N58" s="6" t="s">
        <v>29</v>
      </c>
      <c r="O58" s="1"/>
    </row>
    <row r="59" spans="1:15" ht="14.45" x14ac:dyDescent="0.35">
      <c r="A59" s="15" t="s">
        <v>21</v>
      </c>
      <c r="B59" s="15"/>
      <c r="C59" s="11" t="s">
        <v>2</v>
      </c>
      <c r="D59" s="13" t="s">
        <v>19</v>
      </c>
      <c r="E59" s="14" t="s">
        <v>20</v>
      </c>
      <c r="F59" s="14" t="s">
        <v>26</v>
      </c>
      <c r="G59" s="1"/>
      <c r="H59" s="17"/>
      <c r="I59" s="15" t="str">
        <f t="shared" ref="I59" si="23">A59</f>
        <v>Time</v>
      </c>
      <c r="J59" s="15"/>
      <c r="K59" s="11" t="s">
        <v>2</v>
      </c>
      <c r="L59" s="13" t="s">
        <v>19</v>
      </c>
      <c r="M59" s="14" t="s">
        <v>20</v>
      </c>
      <c r="N59" s="14" t="s">
        <v>26</v>
      </c>
      <c r="O59" s="1"/>
    </row>
    <row r="60" spans="1:15" x14ac:dyDescent="0.25">
      <c r="A60" s="207">
        <f>PRINTOUT!A30</f>
        <v>0.46527777777777762</v>
      </c>
      <c r="B60" s="12" t="s">
        <v>30</v>
      </c>
      <c r="C60" s="11" t="str">
        <f>PRINTOUT!C30</f>
        <v>Nigel Keeler</v>
      </c>
      <c r="D60" s="14">
        <f>PRINTOUT!D30</f>
        <v>7.7</v>
      </c>
      <c r="E60" s="14">
        <f>PRINTOUT!E30</f>
        <v>7.7539823008849496</v>
      </c>
      <c r="F60" s="14">
        <f>PRINTOUT!F30</f>
        <v>7</v>
      </c>
      <c r="G60" s="1"/>
      <c r="H60" s="17"/>
      <c r="I60" s="207">
        <f>A60</f>
        <v>0.46527777777777762</v>
      </c>
      <c r="J60" s="12" t="s">
        <v>30</v>
      </c>
      <c r="K60" s="11" t="str">
        <f>C62</f>
        <v>Jeff Steward</v>
      </c>
      <c r="L60" s="14">
        <f t="shared" ref="L60:N60" si="24">D62</f>
        <v>7.9</v>
      </c>
      <c r="M60" s="14">
        <f t="shared" si="24"/>
        <v>7.9787610619468978</v>
      </c>
      <c r="N60" s="14">
        <f t="shared" si="24"/>
        <v>7</v>
      </c>
      <c r="O60" s="1"/>
    </row>
    <row r="61" spans="1:15" x14ac:dyDescent="0.25">
      <c r="A61" s="207"/>
      <c r="B61" s="15" t="s">
        <v>31</v>
      </c>
      <c r="C61" s="11" t="str">
        <f>PRINTOUT!C31</f>
        <v>Kevin Bowen</v>
      </c>
      <c r="D61" s="14">
        <f>PRINTOUT!D31</f>
        <v>10.6</v>
      </c>
      <c r="E61" s="14">
        <f>PRINTOUT!E31</f>
        <v>11.01327433628318</v>
      </c>
      <c r="F61" s="14">
        <f>PRINTOUT!F31</f>
        <v>9</v>
      </c>
      <c r="G61" s="1"/>
      <c r="H61" s="17"/>
      <c r="I61" s="207"/>
      <c r="J61" s="15" t="s">
        <v>31</v>
      </c>
      <c r="K61" s="11" t="str">
        <f>C63</f>
        <v>Andy Livingstone</v>
      </c>
      <c r="L61" s="14">
        <f t="shared" ref="L61:N61" si="25">D63</f>
        <v>12.2</v>
      </c>
      <c r="M61" s="14">
        <f t="shared" si="25"/>
        <v>12.811504424778754</v>
      </c>
      <c r="N61" s="14">
        <f t="shared" si="25"/>
        <v>11</v>
      </c>
      <c r="O61" s="1"/>
    </row>
    <row r="62" spans="1:15" x14ac:dyDescent="0.25">
      <c r="A62" s="207"/>
      <c r="B62" s="15" t="s">
        <v>33</v>
      </c>
      <c r="C62" s="94" t="str">
        <f>PRINTOUT!J30</f>
        <v>Jeff Steward</v>
      </c>
      <c r="D62" s="14">
        <f>PRINTOUT!K30</f>
        <v>7.9</v>
      </c>
      <c r="E62" s="14">
        <f>PRINTOUT!L30</f>
        <v>7.9787610619468978</v>
      </c>
      <c r="F62" s="14">
        <f>PRINTOUT!M30</f>
        <v>7</v>
      </c>
      <c r="G62" s="1"/>
      <c r="H62" s="17"/>
      <c r="I62" s="207"/>
      <c r="J62" s="15" t="s">
        <v>33</v>
      </c>
      <c r="K62" s="94" t="str">
        <f t="shared" ref="K62:N63" si="26">C60</f>
        <v>Nigel Keeler</v>
      </c>
      <c r="L62" s="14">
        <f t="shared" si="26"/>
        <v>7.7</v>
      </c>
      <c r="M62" s="14">
        <f t="shared" si="26"/>
        <v>7.7539823008849496</v>
      </c>
      <c r="N62" s="14">
        <f t="shared" si="26"/>
        <v>7</v>
      </c>
      <c r="O62" s="1"/>
    </row>
    <row r="63" spans="1:15" x14ac:dyDescent="0.25">
      <c r="A63" s="207"/>
      <c r="B63" s="15" t="s">
        <v>34</v>
      </c>
      <c r="C63" s="94" t="str">
        <f>PRINTOUT!J31</f>
        <v>Andy Livingstone</v>
      </c>
      <c r="D63" s="14">
        <f>PRINTOUT!K31</f>
        <v>12.2</v>
      </c>
      <c r="E63" s="14">
        <f>PRINTOUT!L31</f>
        <v>12.811504424778754</v>
      </c>
      <c r="F63" s="14">
        <f>PRINTOUT!M31</f>
        <v>11</v>
      </c>
      <c r="G63" s="1"/>
      <c r="H63" s="17"/>
      <c r="I63" s="207"/>
      <c r="J63" s="15" t="s">
        <v>34</v>
      </c>
      <c r="K63" s="94" t="str">
        <f t="shared" si="26"/>
        <v>Kevin Bowen</v>
      </c>
      <c r="L63" s="14">
        <f t="shared" si="26"/>
        <v>10.6</v>
      </c>
      <c r="M63" s="14">
        <f t="shared" si="26"/>
        <v>11.01327433628318</v>
      </c>
      <c r="N63" s="14">
        <f t="shared" si="26"/>
        <v>9</v>
      </c>
      <c r="O63" s="1"/>
    </row>
    <row r="64" spans="1:15" ht="14.45" x14ac:dyDescent="0.35">
      <c r="A64" s="16"/>
      <c r="B64" s="16"/>
      <c r="C64" s="20"/>
      <c r="D64" s="18"/>
      <c r="E64" s="19"/>
      <c r="F64" s="19"/>
      <c r="G64" s="20"/>
      <c r="H64" s="21"/>
      <c r="I64" s="23"/>
      <c r="J64" s="16"/>
      <c r="K64" s="20"/>
      <c r="L64" s="18"/>
      <c r="M64" s="19"/>
      <c r="N64" s="19"/>
      <c r="O64" s="20"/>
    </row>
  </sheetData>
  <sheetProtection algorithmName="SHA-512" hashValue="Ong6KjZ42HYjzb000NjAPSdoTRKH+KwKTsrWO35ADxyim35atIEet37LaZpLOKvLV9o4t33rbXUBdsK3XXoTxA==" saltValue="jDVTiptj/v3TMuaC9BCD7w==" spinCount="100000" sheet="1" objects="1" scenarios="1" selectLockedCells="1" selectUnlockedCells="1"/>
  <mergeCells count="16">
    <mergeCell ref="A60:A63"/>
    <mergeCell ref="I60:I63"/>
    <mergeCell ref="A36:A39"/>
    <mergeCell ref="I36:I39"/>
    <mergeCell ref="A44:A47"/>
    <mergeCell ref="I44:I47"/>
    <mergeCell ref="A52:A55"/>
    <mergeCell ref="I52:I55"/>
    <mergeCell ref="A4:A7"/>
    <mergeCell ref="I4:I7"/>
    <mergeCell ref="A20:A23"/>
    <mergeCell ref="I20:I23"/>
    <mergeCell ref="A28:A31"/>
    <mergeCell ref="I28:I31"/>
    <mergeCell ref="A12:A15"/>
    <mergeCell ref="I12:I15"/>
  </mergeCells>
  <pageMargins left="0.23622047244094491" right="0.23622047244094491" top="0.35433070866141736" bottom="0.35433070866141736" header="0" footer="0"/>
  <pageSetup paperSize="9" scale="7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63"/>
  <sheetViews>
    <sheetView workbookViewId="0">
      <selection activeCell="F57" sqref="F57"/>
    </sheetView>
  </sheetViews>
  <sheetFormatPr defaultRowHeight="15" x14ac:dyDescent="0.25"/>
  <cols>
    <col min="2" max="2" width="3" customWidth="1"/>
    <col min="3" max="3" width="26.5703125" customWidth="1"/>
    <col min="4" max="4" width="5.140625" customWidth="1"/>
    <col min="5" max="5" width="5.85546875" customWidth="1"/>
    <col min="6" max="6" width="6.140625" customWidth="1"/>
    <col min="7" max="7" width="3.85546875" customWidth="1"/>
    <col min="8" max="8" width="3.5703125" customWidth="1"/>
    <col min="10" max="10" width="2.85546875" customWidth="1"/>
    <col min="11" max="11" width="26.5703125" customWidth="1"/>
    <col min="12" max="12" width="6.5703125" customWidth="1"/>
    <col min="13" max="13" width="5.85546875" customWidth="1"/>
    <col min="14" max="14" width="5.42578125" customWidth="1"/>
  </cols>
  <sheetData>
    <row r="2" spans="1:14" ht="14.45" x14ac:dyDescent="0.35">
      <c r="A2" s="32" t="s">
        <v>32</v>
      </c>
      <c r="B2" s="9"/>
      <c r="C2" s="1" t="str">
        <f>PRINTOUT!$B$9</f>
        <v>Staddon Heights</v>
      </c>
      <c r="D2" s="7"/>
      <c r="E2" s="9" t="str">
        <f>PRINTOUT!$K$5</f>
        <v>Blue</v>
      </c>
      <c r="F2" s="6" t="s">
        <v>29</v>
      </c>
      <c r="G2" s="1"/>
      <c r="H2" s="17"/>
      <c r="I2" s="31" t="s">
        <v>32</v>
      </c>
      <c r="J2" s="9"/>
      <c r="K2" s="1" t="str">
        <f>PRINTOUT!$B$10</f>
        <v>Stover</v>
      </c>
      <c r="L2" s="7"/>
      <c r="M2" s="9" t="str">
        <f>PRINTOUT!$K$5</f>
        <v>Blue</v>
      </c>
      <c r="N2" s="6" t="s">
        <v>29</v>
      </c>
    </row>
    <row r="3" spans="1:14" ht="14.45" x14ac:dyDescent="0.35">
      <c r="A3" s="15" t="s">
        <v>21</v>
      </c>
      <c r="B3" s="15"/>
      <c r="C3" s="11" t="s">
        <v>2</v>
      </c>
      <c r="D3" s="13" t="s">
        <v>19</v>
      </c>
      <c r="E3" s="14" t="s">
        <v>20</v>
      </c>
      <c r="F3" s="14" t="s">
        <v>26</v>
      </c>
      <c r="G3" s="1"/>
      <c r="H3" s="17"/>
      <c r="I3" s="15" t="str">
        <f t="shared" ref="I3:I4" si="0">A3</f>
        <v>Time</v>
      </c>
      <c r="J3" s="15"/>
      <c r="K3" s="11" t="s">
        <v>2</v>
      </c>
      <c r="L3" s="13" t="s">
        <v>19</v>
      </c>
      <c r="M3" s="14" t="s">
        <v>20</v>
      </c>
      <c r="N3" s="14" t="s">
        <v>26</v>
      </c>
    </row>
    <row r="4" spans="1:14" x14ac:dyDescent="0.25">
      <c r="A4" s="208">
        <f>PRINTOUT!A32</f>
        <v>0.47222222222222204</v>
      </c>
      <c r="B4" s="12" t="s">
        <v>30</v>
      </c>
      <c r="C4" s="11" t="str">
        <f>PRINTOUT!C32</f>
        <v>Grahame Sanford</v>
      </c>
      <c r="D4" s="127">
        <f>PRINTOUT!D32</f>
        <v>8.3000000000000007</v>
      </c>
      <c r="E4" s="127">
        <f>PRINTOUT!E32</f>
        <v>8.4283185840707926</v>
      </c>
      <c r="F4" s="127">
        <f>PRINTOUT!F32</f>
        <v>7</v>
      </c>
      <c r="G4" s="1"/>
      <c r="H4" s="17"/>
      <c r="I4" s="207">
        <f t="shared" si="0"/>
        <v>0.47222222222222204</v>
      </c>
      <c r="J4" s="12" t="s">
        <v>30</v>
      </c>
      <c r="K4" s="11" t="str">
        <f>C6</f>
        <v>Neil Blackhurst</v>
      </c>
      <c r="L4" s="127">
        <f t="shared" ref="L4:N4" si="1">D6</f>
        <v>9</v>
      </c>
      <c r="M4" s="127">
        <f t="shared" si="1"/>
        <v>9.2150442477876044</v>
      </c>
      <c r="N4" s="127">
        <f t="shared" si="1"/>
        <v>8</v>
      </c>
    </row>
    <row r="5" spans="1:14" x14ac:dyDescent="0.25">
      <c r="A5" s="209"/>
      <c r="B5" s="15" t="s">
        <v>31</v>
      </c>
      <c r="C5" s="11" t="str">
        <f>PRINTOUT!C33</f>
        <v>Christopher Baggott</v>
      </c>
      <c r="D5" s="127">
        <f>PRINTOUT!D33</f>
        <v>11.4</v>
      </c>
      <c r="E5" s="127">
        <f>PRINTOUT!E33</f>
        <v>11.912389380530968</v>
      </c>
      <c r="F5" s="127">
        <f>PRINTOUT!F33</f>
        <v>10</v>
      </c>
      <c r="G5" s="1"/>
      <c r="H5" s="17"/>
      <c r="I5" s="207"/>
      <c r="J5" s="15" t="s">
        <v>31</v>
      </c>
      <c r="K5" s="11" t="str">
        <f>C7</f>
        <v>John Pitts</v>
      </c>
      <c r="L5" s="127">
        <f t="shared" ref="L5:N5" si="2">D7</f>
        <v>14.8</v>
      </c>
      <c r="M5" s="127">
        <f t="shared" si="2"/>
        <v>15.733628318584067</v>
      </c>
      <c r="N5" s="127">
        <f t="shared" si="2"/>
        <v>13</v>
      </c>
    </row>
    <row r="6" spans="1:14" x14ac:dyDescent="0.25">
      <c r="A6" s="209"/>
      <c r="B6" s="15" t="s">
        <v>33</v>
      </c>
      <c r="C6" s="95" t="str">
        <f>PRINTOUT!J32</f>
        <v>Neil Blackhurst</v>
      </c>
      <c r="D6" s="127">
        <f>PRINTOUT!K32</f>
        <v>9</v>
      </c>
      <c r="E6" s="127">
        <f>PRINTOUT!L32</f>
        <v>9.2150442477876044</v>
      </c>
      <c r="F6" s="127">
        <f>PRINTOUT!M32</f>
        <v>8</v>
      </c>
      <c r="G6" s="1"/>
      <c r="H6" s="17"/>
      <c r="I6" s="207"/>
      <c r="J6" s="15" t="s">
        <v>33</v>
      </c>
      <c r="K6" s="94" t="str">
        <f t="shared" ref="K6:K7" si="3">C4</f>
        <v>Grahame Sanford</v>
      </c>
      <c r="L6" s="127">
        <f t="shared" ref="L6:L7" si="4">D4</f>
        <v>8.3000000000000007</v>
      </c>
      <c r="M6" s="127">
        <f t="shared" ref="M6:M7" si="5">E4</f>
        <v>8.4283185840707926</v>
      </c>
      <c r="N6" s="127">
        <f t="shared" ref="N6:N7" si="6">F4</f>
        <v>7</v>
      </c>
    </row>
    <row r="7" spans="1:14" x14ac:dyDescent="0.25">
      <c r="A7" s="210"/>
      <c r="B7" s="15" t="s">
        <v>34</v>
      </c>
      <c r="C7" s="95" t="str">
        <f>PRINTOUT!J33</f>
        <v>John Pitts</v>
      </c>
      <c r="D7" s="127">
        <f>PRINTOUT!K33</f>
        <v>14.8</v>
      </c>
      <c r="E7" s="127">
        <f>PRINTOUT!L33</f>
        <v>15.733628318584067</v>
      </c>
      <c r="F7" s="127">
        <f>PRINTOUT!M33</f>
        <v>13</v>
      </c>
      <c r="G7" s="1"/>
      <c r="H7" s="17"/>
      <c r="I7" s="207"/>
      <c r="J7" s="15" t="s">
        <v>34</v>
      </c>
      <c r="K7" s="94" t="str">
        <f t="shared" si="3"/>
        <v>Christopher Baggott</v>
      </c>
      <c r="L7" s="127">
        <f t="shared" si="4"/>
        <v>11.4</v>
      </c>
      <c r="M7" s="127">
        <f t="shared" si="5"/>
        <v>11.912389380530968</v>
      </c>
      <c r="N7" s="127">
        <f t="shared" si="6"/>
        <v>10</v>
      </c>
    </row>
    <row r="8" spans="1:14" ht="21" customHeight="1" x14ac:dyDescent="0.35"/>
    <row r="9" spans="1:14" ht="21" customHeight="1" x14ac:dyDescent="0.35"/>
    <row r="10" spans="1:14" ht="14.45" x14ac:dyDescent="0.35">
      <c r="A10" s="32" t="s">
        <v>32</v>
      </c>
      <c r="B10" s="2"/>
      <c r="C10" s="1" t="str">
        <f>PRINTOUT!$B$9</f>
        <v>Staddon Heights</v>
      </c>
      <c r="D10" s="6"/>
      <c r="E10" s="9" t="str">
        <f>PRINTOUT!$K$5</f>
        <v>Blue</v>
      </c>
      <c r="F10" s="6" t="s">
        <v>29</v>
      </c>
      <c r="G10" s="1"/>
      <c r="H10" s="17"/>
      <c r="I10" s="31" t="s">
        <v>32</v>
      </c>
      <c r="J10" s="2"/>
      <c r="K10" s="1" t="str">
        <f>PRINTOUT!$B$11</f>
        <v>Tiverton</v>
      </c>
      <c r="L10" s="6"/>
      <c r="M10" s="9" t="str">
        <f>PRINTOUT!$K$5</f>
        <v>Blue</v>
      </c>
      <c r="N10" s="6" t="s">
        <v>29</v>
      </c>
    </row>
    <row r="11" spans="1:14" ht="14.45" x14ac:dyDescent="0.35">
      <c r="A11" s="15" t="s">
        <v>21</v>
      </c>
      <c r="B11" s="15"/>
      <c r="C11" s="11" t="s">
        <v>2</v>
      </c>
      <c r="D11" s="13" t="s">
        <v>19</v>
      </c>
      <c r="E11" s="14" t="s">
        <v>20</v>
      </c>
      <c r="F11" s="12" t="s">
        <v>26</v>
      </c>
      <c r="G11" s="1"/>
      <c r="H11" s="17"/>
      <c r="I11" s="15" t="str">
        <f t="shared" ref="I11" si="7">A19</f>
        <v>Time</v>
      </c>
      <c r="J11" s="15"/>
      <c r="K11" s="11" t="s">
        <v>2</v>
      </c>
      <c r="L11" s="13" t="s">
        <v>19</v>
      </c>
      <c r="M11" s="14" t="s">
        <v>20</v>
      </c>
      <c r="N11" s="12" t="s">
        <v>26</v>
      </c>
    </row>
    <row r="12" spans="1:14" x14ac:dyDescent="0.25">
      <c r="A12" s="207">
        <f>PRINTOUT!A34</f>
        <v>0.47916666666666646</v>
      </c>
      <c r="B12" s="12" t="s">
        <v>30</v>
      </c>
      <c r="C12" s="11" t="str">
        <f>PRINTOUT!C34</f>
        <v>Dave Roberts</v>
      </c>
      <c r="D12" s="127">
        <f>PRINTOUT!D34</f>
        <v>9.8000000000000007</v>
      </c>
      <c r="E12" s="127">
        <f>PRINTOUT!E34</f>
        <v>10.114159292035394</v>
      </c>
      <c r="F12" s="127">
        <f>PRINTOUT!F34</f>
        <v>9</v>
      </c>
      <c r="G12" s="1"/>
      <c r="H12" s="17"/>
      <c r="I12" s="207">
        <f>A12</f>
        <v>0.47916666666666646</v>
      </c>
      <c r="J12" s="12" t="s">
        <v>30</v>
      </c>
      <c r="K12" s="11" t="str">
        <f>C14</f>
        <v>Tony Allsopp</v>
      </c>
      <c r="L12" s="127">
        <f t="shared" ref="L12:N12" si="8">D14</f>
        <v>3.8</v>
      </c>
      <c r="M12" s="127">
        <f t="shared" si="8"/>
        <v>3.3707964601769849</v>
      </c>
      <c r="N12" s="127">
        <f t="shared" si="8"/>
        <v>3</v>
      </c>
    </row>
    <row r="13" spans="1:14" x14ac:dyDescent="0.25">
      <c r="A13" s="207"/>
      <c r="B13" s="15" t="s">
        <v>31</v>
      </c>
      <c r="C13" s="11" t="str">
        <f>PRINTOUT!C35</f>
        <v>Ian Scott</v>
      </c>
      <c r="D13" s="127">
        <f>PRINTOUT!D35</f>
        <v>6.6</v>
      </c>
      <c r="E13" s="127">
        <f>PRINTOUT!E35</f>
        <v>6.5176991150442412</v>
      </c>
      <c r="F13" s="127">
        <f>PRINTOUT!F35</f>
        <v>6</v>
      </c>
      <c r="G13" s="1"/>
      <c r="H13" s="17"/>
      <c r="I13" s="207"/>
      <c r="J13" s="15" t="s">
        <v>31</v>
      </c>
      <c r="K13" s="11" t="str">
        <f>C15</f>
        <v>David Ruffett</v>
      </c>
      <c r="L13" s="127">
        <f t="shared" ref="L13:N13" si="9">D15</f>
        <v>14.9</v>
      </c>
      <c r="M13" s="127">
        <f t="shared" si="9"/>
        <v>15.846017699115038</v>
      </c>
      <c r="N13" s="127">
        <f t="shared" si="9"/>
        <v>13</v>
      </c>
    </row>
    <row r="14" spans="1:14" x14ac:dyDescent="0.25">
      <c r="A14" s="207"/>
      <c r="B14" s="15" t="s">
        <v>33</v>
      </c>
      <c r="C14" s="94" t="str">
        <f>PRINTOUT!J34</f>
        <v>Tony Allsopp</v>
      </c>
      <c r="D14" s="127">
        <f>PRINTOUT!K34</f>
        <v>3.8</v>
      </c>
      <c r="E14" s="127">
        <f>PRINTOUT!L34</f>
        <v>3.3707964601769849</v>
      </c>
      <c r="F14" s="127">
        <f>PRINTOUT!M34</f>
        <v>3</v>
      </c>
      <c r="G14" s="1"/>
      <c r="H14" s="17"/>
      <c r="I14" s="207"/>
      <c r="J14" s="15" t="s">
        <v>33</v>
      </c>
      <c r="K14" s="94" t="str">
        <f t="shared" ref="K14:K15" si="10">C12</f>
        <v>Dave Roberts</v>
      </c>
      <c r="L14" s="127">
        <f t="shared" ref="L14:L15" si="11">D12</f>
        <v>9.8000000000000007</v>
      </c>
      <c r="M14" s="127">
        <f t="shared" ref="M14:M15" si="12">E12</f>
        <v>10.114159292035394</v>
      </c>
      <c r="N14" s="127">
        <f t="shared" ref="N14:N15" si="13">F12</f>
        <v>9</v>
      </c>
    </row>
    <row r="15" spans="1:14" x14ac:dyDescent="0.25">
      <c r="A15" s="207"/>
      <c r="B15" s="15" t="s">
        <v>34</v>
      </c>
      <c r="C15" s="94" t="str">
        <f>PRINTOUT!J35</f>
        <v>David Ruffett</v>
      </c>
      <c r="D15" s="127">
        <f>PRINTOUT!K35</f>
        <v>14.9</v>
      </c>
      <c r="E15" s="127">
        <f>PRINTOUT!L35</f>
        <v>15.846017699115038</v>
      </c>
      <c r="F15" s="127">
        <f>PRINTOUT!M35</f>
        <v>13</v>
      </c>
      <c r="G15" s="1"/>
      <c r="H15" s="17"/>
      <c r="I15" s="207"/>
      <c r="J15" s="15" t="s">
        <v>34</v>
      </c>
      <c r="K15" s="94" t="str">
        <f t="shared" si="10"/>
        <v>Ian Scott</v>
      </c>
      <c r="L15" s="127">
        <f t="shared" si="11"/>
        <v>6.6</v>
      </c>
      <c r="M15" s="127">
        <f t="shared" si="12"/>
        <v>6.5176991150442412</v>
      </c>
      <c r="N15" s="127">
        <f t="shared" si="13"/>
        <v>6</v>
      </c>
    </row>
    <row r="16" spans="1:14" ht="21" customHeight="1" x14ac:dyDescent="0.35"/>
    <row r="17" spans="1:14" ht="21" customHeight="1" x14ac:dyDescent="0.35"/>
    <row r="18" spans="1:14" ht="14.45" x14ac:dyDescent="0.35">
      <c r="A18" s="32" t="s">
        <v>32</v>
      </c>
      <c r="B18" s="9"/>
      <c r="C18" s="1" t="str">
        <f>PRINTOUT!$B$9</f>
        <v>Staddon Heights</v>
      </c>
      <c r="D18" s="7"/>
      <c r="E18" s="9" t="str">
        <f>PRINTOUT!$K$5</f>
        <v>Blue</v>
      </c>
      <c r="F18" s="6" t="s">
        <v>29</v>
      </c>
      <c r="G18" s="1"/>
      <c r="H18" s="17"/>
      <c r="I18" s="2"/>
      <c r="J18" s="9"/>
      <c r="K18" s="1" t="str">
        <f>PRINTOUT!$B$11</f>
        <v>Tiverton</v>
      </c>
      <c r="L18" s="7"/>
      <c r="M18" s="9" t="str">
        <f>PRINTOUT!$K$5</f>
        <v>Blue</v>
      </c>
      <c r="N18" s="6" t="s">
        <v>29</v>
      </c>
    </row>
    <row r="19" spans="1:14" ht="14.45" x14ac:dyDescent="0.35">
      <c r="A19" s="15" t="s">
        <v>21</v>
      </c>
      <c r="B19" s="15"/>
      <c r="C19" s="11" t="s">
        <v>2</v>
      </c>
      <c r="D19" s="13" t="s">
        <v>19</v>
      </c>
      <c r="E19" s="14" t="s">
        <v>20</v>
      </c>
      <c r="F19" s="14" t="s">
        <v>26</v>
      </c>
      <c r="G19" s="1"/>
      <c r="H19" s="17"/>
      <c r="I19" s="15" t="str">
        <f t="shared" ref="I19:I20" si="14">A19</f>
        <v>Time</v>
      </c>
      <c r="J19" s="15"/>
      <c r="K19" s="11" t="s">
        <v>2</v>
      </c>
      <c r="L19" s="13" t="s">
        <v>19</v>
      </c>
      <c r="M19" s="14" t="s">
        <v>20</v>
      </c>
      <c r="N19" s="14" t="s">
        <v>26</v>
      </c>
    </row>
    <row r="20" spans="1:14" x14ac:dyDescent="0.25">
      <c r="A20" s="207">
        <f>PRINTOUT!A36</f>
        <v>0.48611111111111088</v>
      </c>
      <c r="B20" s="12" t="s">
        <v>30</v>
      </c>
      <c r="C20" s="11" t="str">
        <f>PRINTOUT!C36</f>
        <v>Keith Rendell</v>
      </c>
      <c r="D20" s="127">
        <f>PRINTOUT!D36</f>
        <v>4</v>
      </c>
      <c r="E20" s="127">
        <f>PRINTOUT!E36</f>
        <v>3.5955752212389323</v>
      </c>
      <c r="F20" s="127">
        <f>PRINTOUT!F36</f>
        <v>3</v>
      </c>
      <c r="G20" s="1"/>
      <c r="H20" s="17"/>
      <c r="I20" s="207">
        <f t="shared" si="14"/>
        <v>0.48611111111111088</v>
      </c>
      <c r="J20" s="12" t="s">
        <v>30</v>
      </c>
      <c r="K20" s="11" t="str">
        <f>C22</f>
        <v>Alan Clydesdale</v>
      </c>
      <c r="L20" s="127">
        <f t="shared" ref="L20:N20" si="15">D22</f>
        <v>14.8</v>
      </c>
      <c r="M20" s="127">
        <f t="shared" si="15"/>
        <v>15.733628318584067</v>
      </c>
      <c r="N20" s="127">
        <f t="shared" si="15"/>
        <v>13</v>
      </c>
    </row>
    <row r="21" spans="1:14" x14ac:dyDescent="0.25">
      <c r="A21" s="207"/>
      <c r="B21" s="15" t="s">
        <v>31</v>
      </c>
      <c r="C21" s="11" t="str">
        <f>PRINTOUT!C37</f>
        <v>Dave Henry</v>
      </c>
      <c r="D21" s="127">
        <f>PRINTOUT!D37</f>
        <v>10.6</v>
      </c>
      <c r="E21" s="127">
        <f>PRINTOUT!E37</f>
        <v>11.01327433628318</v>
      </c>
      <c r="F21" s="127">
        <f>PRINTOUT!F37</f>
        <v>9</v>
      </c>
      <c r="G21" s="1"/>
      <c r="H21" s="17"/>
      <c r="I21" s="207"/>
      <c r="J21" s="15" t="s">
        <v>31</v>
      </c>
      <c r="K21" s="11" t="str">
        <f>C23</f>
        <v>Andy Rooker</v>
      </c>
      <c r="L21" s="127">
        <f t="shared" ref="L21:N21" si="16">D23</f>
        <v>15.8</v>
      </c>
      <c r="M21" s="127">
        <f t="shared" si="16"/>
        <v>16.857522123893801</v>
      </c>
      <c r="N21" s="127">
        <f t="shared" si="16"/>
        <v>14</v>
      </c>
    </row>
    <row r="22" spans="1:14" x14ac:dyDescent="0.25">
      <c r="A22" s="207"/>
      <c r="B22" s="15" t="s">
        <v>33</v>
      </c>
      <c r="C22" s="94" t="str">
        <f>PRINTOUT!J36</f>
        <v>Alan Clydesdale</v>
      </c>
      <c r="D22" s="127">
        <f>PRINTOUT!K36</f>
        <v>14.8</v>
      </c>
      <c r="E22" s="127">
        <f>PRINTOUT!L36</f>
        <v>15.733628318584067</v>
      </c>
      <c r="F22" s="127">
        <f>PRINTOUT!M36</f>
        <v>13</v>
      </c>
      <c r="G22" s="1"/>
      <c r="H22" s="17"/>
      <c r="I22" s="207"/>
      <c r="J22" s="15" t="s">
        <v>33</v>
      </c>
      <c r="K22" s="94" t="str">
        <f t="shared" ref="K22:N23" si="17">C20</f>
        <v>Keith Rendell</v>
      </c>
      <c r="L22" s="127">
        <f t="shared" si="17"/>
        <v>4</v>
      </c>
      <c r="M22" s="127">
        <f t="shared" si="17"/>
        <v>3.5955752212389323</v>
      </c>
      <c r="N22" s="127">
        <f t="shared" si="17"/>
        <v>3</v>
      </c>
    </row>
    <row r="23" spans="1:14" x14ac:dyDescent="0.25">
      <c r="A23" s="207"/>
      <c r="B23" s="15" t="s">
        <v>34</v>
      </c>
      <c r="C23" s="94" t="str">
        <f>PRINTOUT!J37</f>
        <v>Andy Rooker</v>
      </c>
      <c r="D23" s="127">
        <f>PRINTOUT!K37</f>
        <v>15.8</v>
      </c>
      <c r="E23" s="127">
        <f>PRINTOUT!L37</f>
        <v>16.857522123893801</v>
      </c>
      <c r="F23" s="127">
        <f>PRINTOUT!M37</f>
        <v>14</v>
      </c>
      <c r="G23" s="1"/>
      <c r="H23" s="17"/>
      <c r="I23" s="207"/>
      <c r="J23" s="15" t="s">
        <v>34</v>
      </c>
      <c r="K23" s="94" t="str">
        <f t="shared" si="17"/>
        <v>Dave Henry</v>
      </c>
      <c r="L23" s="127">
        <f t="shared" si="17"/>
        <v>10.6</v>
      </c>
      <c r="M23" s="127">
        <f t="shared" si="17"/>
        <v>11.01327433628318</v>
      </c>
      <c r="N23" s="127">
        <f t="shared" si="17"/>
        <v>9</v>
      </c>
    </row>
    <row r="24" spans="1:14" ht="21" customHeight="1" x14ac:dyDescent="0.35"/>
    <row r="25" spans="1:14" ht="21" customHeight="1" x14ac:dyDescent="0.35"/>
    <row r="26" spans="1:14" ht="14.45" x14ac:dyDescent="0.35">
      <c r="A26" s="32" t="s">
        <v>32</v>
      </c>
      <c r="B26" s="9"/>
      <c r="C26" s="1" t="str">
        <f>PRINTOUT!$B$9</f>
        <v>Staddon Heights</v>
      </c>
      <c r="D26" s="7"/>
      <c r="E26" s="9" t="str">
        <f>PRINTOUT!$K$5</f>
        <v>Blue</v>
      </c>
      <c r="F26" s="6" t="s">
        <v>29</v>
      </c>
      <c r="G26" s="1"/>
      <c r="H26" s="17"/>
      <c r="I26" s="31" t="s">
        <v>32</v>
      </c>
      <c r="J26" s="9"/>
      <c r="K26" s="1" t="str">
        <f>PRINTOUT!$B$11</f>
        <v>Tiverton</v>
      </c>
      <c r="L26" s="7"/>
      <c r="M26" s="9" t="str">
        <f>PRINTOUT!$K$5</f>
        <v>Blue</v>
      </c>
      <c r="N26" s="6" t="s">
        <v>29</v>
      </c>
    </row>
    <row r="27" spans="1:14" ht="14.45" x14ac:dyDescent="0.35">
      <c r="A27" s="15" t="s">
        <v>21</v>
      </c>
      <c r="B27" s="15"/>
      <c r="C27" s="11" t="s">
        <v>2</v>
      </c>
      <c r="D27" s="13" t="s">
        <v>19</v>
      </c>
      <c r="E27" s="14" t="s">
        <v>20</v>
      </c>
      <c r="F27" s="14" t="s">
        <v>26</v>
      </c>
      <c r="G27" s="1"/>
      <c r="H27" s="17"/>
      <c r="I27" s="15" t="str">
        <f t="shared" ref="I27:I28" si="18">A27</f>
        <v>Time</v>
      </c>
      <c r="J27" s="15"/>
      <c r="K27" s="11" t="s">
        <v>2</v>
      </c>
      <c r="L27" s="13" t="s">
        <v>19</v>
      </c>
      <c r="M27" s="14" t="s">
        <v>20</v>
      </c>
      <c r="N27" s="14" t="s">
        <v>26</v>
      </c>
    </row>
    <row r="28" spans="1:14" x14ac:dyDescent="0.25">
      <c r="A28" s="207">
        <f>PRINTOUT!A38</f>
        <v>0.4930555555555553</v>
      </c>
      <c r="B28" s="12" t="s">
        <v>30</v>
      </c>
      <c r="C28" s="11" t="str">
        <f>PRINTOUT!C38</f>
        <v>Gerry Brown</v>
      </c>
      <c r="D28" s="127">
        <f>PRINTOUT!D38</f>
        <v>5.7</v>
      </c>
      <c r="E28" s="127">
        <f>PRINTOUT!E38</f>
        <v>5.506194690265481</v>
      </c>
      <c r="F28" s="127">
        <f>PRINTOUT!F38</f>
        <v>5</v>
      </c>
      <c r="G28" s="1"/>
      <c r="H28" s="17"/>
      <c r="I28" s="207">
        <f t="shared" si="18"/>
        <v>0.4930555555555553</v>
      </c>
      <c r="J28" s="12" t="s">
        <v>30</v>
      </c>
      <c r="K28" s="11" t="str">
        <f>C30</f>
        <v>Alan Lawson</v>
      </c>
      <c r="L28" s="127">
        <f t="shared" ref="L28:N28" si="19">D30</f>
        <v>9.5</v>
      </c>
      <c r="M28" s="127">
        <f t="shared" si="19"/>
        <v>9.7769911504424716</v>
      </c>
      <c r="N28" s="127">
        <f t="shared" si="19"/>
        <v>8</v>
      </c>
    </row>
    <row r="29" spans="1:14" x14ac:dyDescent="0.25">
      <c r="A29" s="207"/>
      <c r="B29" s="15" t="s">
        <v>31</v>
      </c>
      <c r="C29" s="11" t="str">
        <f>PRINTOUT!C39</f>
        <v>Paddy Porter</v>
      </c>
      <c r="D29" s="127">
        <f>PRINTOUT!D39</f>
        <v>13.8</v>
      </c>
      <c r="E29" s="127">
        <f>PRINTOUT!E39</f>
        <v>14.609734513274331</v>
      </c>
      <c r="F29" s="127">
        <f>PRINTOUT!F39</f>
        <v>12</v>
      </c>
      <c r="G29" s="1"/>
      <c r="H29" s="17"/>
      <c r="I29" s="207"/>
      <c r="J29" s="15" t="s">
        <v>31</v>
      </c>
      <c r="K29" s="11" t="str">
        <f>C31</f>
        <v>Derek Leech</v>
      </c>
      <c r="L29" s="127">
        <f t="shared" ref="L29:N29" si="20">D31</f>
        <v>12.9</v>
      </c>
      <c r="M29" s="127">
        <f t="shared" si="20"/>
        <v>13.598230088495569</v>
      </c>
      <c r="N29" s="127">
        <f t="shared" si="20"/>
        <v>12</v>
      </c>
    </row>
    <row r="30" spans="1:14" x14ac:dyDescent="0.25">
      <c r="A30" s="207"/>
      <c r="B30" s="15" t="s">
        <v>33</v>
      </c>
      <c r="C30" s="94" t="str">
        <f>PRINTOUT!J38</f>
        <v>Alan Lawson</v>
      </c>
      <c r="D30" s="127">
        <f>PRINTOUT!K38</f>
        <v>9.5</v>
      </c>
      <c r="E30" s="127">
        <f>PRINTOUT!L38</f>
        <v>9.7769911504424716</v>
      </c>
      <c r="F30" s="127">
        <f>PRINTOUT!M38</f>
        <v>8</v>
      </c>
      <c r="G30" s="1"/>
      <c r="H30" s="17"/>
      <c r="I30" s="207"/>
      <c r="J30" s="15" t="s">
        <v>33</v>
      </c>
      <c r="K30" s="94" t="str">
        <f t="shared" ref="K30:N31" si="21">C28</f>
        <v>Gerry Brown</v>
      </c>
      <c r="L30" s="127">
        <f t="shared" si="21"/>
        <v>5.7</v>
      </c>
      <c r="M30" s="127">
        <f t="shared" si="21"/>
        <v>5.506194690265481</v>
      </c>
      <c r="N30" s="127">
        <f t="shared" si="21"/>
        <v>5</v>
      </c>
    </row>
    <row r="31" spans="1:14" x14ac:dyDescent="0.25">
      <c r="A31" s="207"/>
      <c r="B31" s="15" t="s">
        <v>34</v>
      </c>
      <c r="C31" s="94" t="str">
        <f>PRINTOUT!J39</f>
        <v>Derek Leech</v>
      </c>
      <c r="D31" s="127">
        <f>PRINTOUT!K39</f>
        <v>12.9</v>
      </c>
      <c r="E31" s="127">
        <f>PRINTOUT!L39</f>
        <v>13.598230088495569</v>
      </c>
      <c r="F31" s="127">
        <f>PRINTOUT!M39</f>
        <v>12</v>
      </c>
      <c r="G31" s="1"/>
      <c r="H31" s="17"/>
      <c r="I31" s="207"/>
      <c r="J31" s="15" t="s">
        <v>34</v>
      </c>
      <c r="K31" s="94" t="str">
        <f t="shared" si="21"/>
        <v>Paddy Porter</v>
      </c>
      <c r="L31" s="127">
        <f t="shared" si="21"/>
        <v>13.8</v>
      </c>
      <c r="M31" s="127">
        <f t="shared" si="21"/>
        <v>14.609734513274331</v>
      </c>
      <c r="N31" s="127">
        <f t="shared" si="21"/>
        <v>12</v>
      </c>
    </row>
    <row r="32" spans="1:14" ht="21" customHeight="1" x14ac:dyDescent="0.35"/>
    <row r="33" spans="1:14" ht="21" customHeight="1" x14ac:dyDescent="0.35"/>
    <row r="34" spans="1:14" x14ac:dyDescent="0.25">
      <c r="A34" s="31" t="s">
        <v>32</v>
      </c>
      <c r="B34" s="2"/>
      <c r="C34" s="1" t="str">
        <f>PRINTOUT!$B$10</f>
        <v>Stover</v>
      </c>
      <c r="D34" s="6"/>
      <c r="E34" s="9" t="str">
        <f>PRINTOUT!$K$5</f>
        <v>Blue</v>
      </c>
      <c r="F34" s="6" t="s">
        <v>29</v>
      </c>
      <c r="G34" s="1"/>
      <c r="H34" s="17"/>
      <c r="I34" s="31" t="s">
        <v>32</v>
      </c>
      <c r="J34" s="2"/>
      <c r="K34" s="1" t="str">
        <f>PRINTOUT!$B$11</f>
        <v>Tiverton</v>
      </c>
      <c r="L34" s="6"/>
      <c r="M34" s="9" t="str">
        <f>PRINTOUT!$K$5</f>
        <v>Blue</v>
      </c>
      <c r="N34" s="6" t="s">
        <v>29</v>
      </c>
    </row>
    <row r="35" spans="1:14" x14ac:dyDescent="0.25">
      <c r="A35" s="15" t="s">
        <v>21</v>
      </c>
      <c r="B35" s="15"/>
      <c r="C35" s="11" t="s">
        <v>2</v>
      </c>
      <c r="D35" s="13" t="s">
        <v>19</v>
      </c>
      <c r="E35" s="14" t="s">
        <v>20</v>
      </c>
      <c r="F35" s="14" t="s">
        <v>26</v>
      </c>
      <c r="G35" s="1"/>
      <c r="H35" s="17"/>
      <c r="I35" s="15" t="s">
        <v>21</v>
      </c>
      <c r="J35" s="15"/>
      <c r="K35" s="11" t="s">
        <v>2</v>
      </c>
      <c r="L35" s="13" t="s">
        <v>19</v>
      </c>
      <c r="M35" s="14" t="s">
        <v>20</v>
      </c>
      <c r="N35" s="14" t="s">
        <v>26</v>
      </c>
    </row>
    <row r="36" spans="1:14" x14ac:dyDescent="0.25">
      <c r="A36" s="207">
        <f>PRINTOUT!A41</f>
        <v>0.49999999999999972</v>
      </c>
      <c r="B36" s="12" t="s">
        <v>30</v>
      </c>
      <c r="C36" s="11" t="str">
        <f>PRINTOUT!C41</f>
        <v>Neil Hayman</v>
      </c>
      <c r="D36" s="127">
        <f>PRINTOUT!D41</f>
        <v>10.199999999999999</v>
      </c>
      <c r="E36" s="127">
        <f>PRINTOUT!E41</f>
        <v>10.563716814159285</v>
      </c>
      <c r="F36" s="127">
        <f>PRINTOUT!F41</f>
        <v>9</v>
      </c>
      <c r="G36" s="1"/>
      <c r="H36" s="17"/>
      <c r="I36" s="207">
        <f>A36</f>
        <v>0.49999999999999972</v>
      </c>
      <c r="J36" s="12" t="s">
        <v>30</v>
      </c>
      <c r="K36" s="11" t="str">
        <f>C38</f>
        <v>Mick Parrett</v>
      </c>
      <c r="L36" s="127">
        <f t="shared" ref="L36:N36" si="22">D38</f>
        <v>7.2</v>
      </c>
      <c r="M36" s="127">
        <f t="shared" si="22"/>
        <v>7.1920353982300824</v>
      </c>
      <c r="N36" s="127">
        <f t="shared" si="22"/>
        <v>6</v>
      </c>
    </row>
    <row r="37" spans="1:14" x14ac:dyDescent="0.25">
      <c r="A37" s="207"/>
      <c r="B37" s="15" t="s">
        <v>31</v>
      </c>
      <c r="C37" s="11" t="str">
        <f>PRINTOUT!C42</f>
        <v>Neil Harrison</v>
      </c>
      <c r="D37" s="127">
        <f>PRINTOUT!D42</f>
        <v>13.3</v>
      </c>
      <c r="E37" s="127">
        <f>PRINTOUT!E42</f>
        <v>14.047787610619464</v>
      </c>
      <c r="F37" s="127">
        <f>PRINTOUT!F42</f>
        <v>12</v>
      </c>
      <c r="G37" s="1"/>
      <c r="H37" s="17"/>
      <c r="I37" s="207"/>
      <c r="J37" s="15" t="s">
        <v>31</v>
      </c>
      <c r="K37" s="11" t="str">
        <f>C39</f>
        <v>Paul Scholfield</v>
      </c>
      <c r="L37" s="127">
        <f t="shared" ref="L37:N37" si="23">D39</f>
        <v>11.1</v>
      </c>
      <c r="M37" s="127">
        <f t="shared" si="23"/>
        <v>11.575221238938047</v>
      </c>
      <c r="N37" s="127">
        <f t="shared" si="23"/>
        <v>10</v>
      </c>
    </row>
    <row r="38" spans="1:14" x14ac:dyDescent="0.25">
      <c r="A38" s="207"/>
      <c r="B38" s="15" t="s">
        <v>33</v>
      </c>
      <c r="C38" s="94" t="str">
        <f>PRINTOUT!J41</f>
        <v>Mick Parrett</v>
      </c>
      <c r="D38" s="127">
        <f>PRINTOUT!K41</f>
        <v>7.2</v>
      </c>
      <c r="E38" s="127">
        <f>PRINTOUT!L41</f>
        <v>7.1920353982300824</v>
      </c>
      <c r="F38" s="127">
        <f>PRINTOUT!M41</f>
        <v>6</v>
      </c>
      <c r="G38" s="1"/>
      <c r="H38" s="17"/>
      <c r="I38" s="207"/>
      <c r="J38" s="15" t="s">
        <v>33</v>
      </c>
      <c r="K38" s="94" t="str">
        <f t="shared" ref="K38:N39" si="24">C36</f>
        <v>Neil Hayman</v>
      </c>
      <c r="L38" s="127">
        <f t="shared" si="24"/>
        <v>10.199999999999999</v>
      </c>
      <c r="M38" s="127">
        <f t="shared" si="24"/>
        <v>10.563716814159285</v>
      </c>
      <c r="N38" s="127">
        <f t="shared" si="24"/>
        <v>9</v>
      </c>
    </row>
    <row r="39" spans="1:14" x14ac:dyDescent="0.25">
      <c r="A39" s="207"/>
      <c r="B39" s="15" t="s">
        <v>34</v>
      </c>
      <c r="C39" s="94" t="str">
        <f>PRINTOUT!J42</f>
        <v>Paul Scholfield</v>
      </c>
      <c r="D39" s="127">
        <f>PRINTOUT!K42</f>
        <v>11.1</v>
      </c>
      <c r="E39" s="127">
        <f>PRINTOUT!L42</f>
        <v>11.575221238938047</v>
      </c>
      <c r="F39" s="127">
        <f>PRINTOUT!M42</f>
        <v>10</v>
      </c>
      <c r="G39" s="1"/>
      <c r="H39" s="17"/>
      <c r="I39" s="207"/>
      <c r="J39" s="15" t="s">
        <v>34</v>
      </c>
      <c r="K39" s="94" t="str">
        <f t="shared" si="24"/>
        <v>Neil Harrison</v>
      </c>
      <c r="L39" s="127">
        <f t="shared" si="24"/>
        <v>13.3</v>
      </c>
      <c r="M39" s="127">
        <f t="shared" si="24"/>
        <v>14.047787610619464</v>
      </c>
      <c r="N39" s="127">
        <f t="shared" si="24"/>
        <v>12</v>
      </c>
    </row>
    <row r="40" spans="1:14" ht="21" customHeight="1" x14ac:dyDescent="0.25"/>
    <row r="41" spans="1:14" ht="21" customHeight="1" x14ac:dyDescent="0.25"/>
    <row r="42" spans="1:14" x14ac:dyDescent="0.25">
      <c r="A42" s="32" t="s">
        <v>32</v>
      </c>
      <c r="B42" s="9"/>
      <c r="C42" s="1" t="str">
        <f>PRINTOUT!$B$10</f>
        <v>Stover</v>
      </c>
      <c r="D42" s="7"/>
      <c r="E42" s="9" t="str">
        <f>PRINTOUT!$K$5</f>
        <v>Blue</v>
      </c>
      <c r="F42" s="6" t="s">
        <v>29</v>
      </c>
      <c r="G42" s="1"/>
      <c r="H42" s="17"/>
      <c r="I42" s="32" t="s">
        <v>32</v>
      </c>
      <c r="J42" s="9"/>
      <c r="K42" s="1" t="str">
        <f>PRINTOUT!$B$11</f>
        <v>Tiverton</v>
      </c>
      <c r="L42" s="7"/>
      <c r="M42" s="9" t="str">
        <f>PRINTOUT!$K$5</f>
        <v>Blue</v>
      </c>
      <c r="N42" s="6" t="s">
        <v>29</v>
      </c>
    </row>
    <row r="43" spans="1:14" x14ac:dyDescent="0.25">
      <c r="A43" s="15" t="s">
        <v>21</v>
      </c>
      <c r="B43" s="15"/>
      <c r="C43" s="11" t="s">
        <v>2</v>
      </c>
      <c r="D43" s="13" t="s">
        <v>19</v>
      </c>
      <c r="E43" s="14" t="s">
        <v>20</v>
      </c>
      <c r="F43" s="14" t="s">
        <v>26</v>
      </c>
      <c r="G43" s="1"/>
      <c r="H43" s="17"/>
      <c r="I43" s="15" t="s">
        <v>21</v>
      </c>
      <c r="J43" s="15"/>
      <c r="K43" s="11" t="s">
        <v>2</v>
      </c>
      <c r="L43" s="13" t="s">
        <v>19</v>
      </c>
      <c r="M43" s="14" t="s">
        <v>20</v>
      </c>
      <c r="N43" s="14" t="s">
        <v>26</v>
      </c>
    </row>
    <row r="44" spans="1:14" x14ac:dyDescent="0.25">
      <c r="A44" s="207">
        <f>PRINTOUT!A43</f>
        <v>0.5069444444444442</v>
      </c>
      <c r="B44" s="12" t="s">
        <v>30</v>
      </c>
      <c r="C44" s="11" t="str">
        <f>PRINTOUT!C43</f>
        <v>Barry Chubb</v>
      </c>
      <c r="D44" s="127">
        <f>PRINTOUT!D43</f>
        <v>11.7</v>
      </c>
      <c r="E44" s="127">
        <f>PRINTOUT!E43</f>
        <v>12.249557522123887</v>
      </c>
      <c r="F44" s="127">
        <f>PRINTOUT!F43</f>
        <v>10</v>
      </c>
      <c r="G44" s="1"/>
      <c r="H44" s="17"/>
      <c r="I44" s="207">
        <f>A44</f>
        <v>0.5069444444444442</v>
      </c>
      <c r="J44" s="12" t="s">
        <v>30</v>
      </c>
      <c r="K44" s="11" t="str">
        <f>C46</f>
        <v>Ray Pratt</v>
      </c>
      <c r="L44" s="127">
        <f t="shared" ref="L44:N44" si="25">D46</f>
        <v>10.5</v>
      </c>
      <c r="M44" s="127">
        <f t="shared" si="25"/>
        <v>10.900884955752206</v>
      </c>
      <c r="N44" s="127">
        <f t="shared" si="25"/>
        <v>9</v>
      </c>
    </row>
    <row r="45" spans="1:14" x14ac:dyDescent="0.25">
      <c r="A45" s="207"/>
      <c r="B45" s="15" t="s">
        <v>31</v>
      </c>
      <c r="C45" s="11" t="str">
        <f>PRINTOUT!C44</f>
        <v>Mike Brewer</v>
      </c>
      <c r="D45" s="127">
        <f>PRINTOUT!D44</f>
        <v>18.5</v>
      </c>
      <c r="E45" s="127">
        <f>PRINTOUT!E44</f>
        <v>19.892035398230082</v>
      </c>
      <c r="F45" s="127">
        <f>PRINTOUT!F44</f>
        <v>17</v>
      </c>
      <c r="G45" s="1"/>
      <c r="H45" s="17"/>
      <c r="I45" s="207"/>
      <c r="J45" s="15" t="s">
        <v>31</v>
      </c>
      <c r="K45" s="11" t="str">
        <f>C47</f>
        <v>Barry Gromett</v>
      </c>
      <c r="L45" s="127">
        <f t="shared" ref="L45:N45" si="26">D47</f>
        <v>16.100000000000001</v>
      </c>
      <c r="M45" s="127">
        <f t="shared" si="26"/>
        <v>17.194690265486724</v>
      </c>
      <c r="N45" s="127">
        <f t="shared" si="26"/>
        <v>15</v>
      </c>
    </row>
    <row r="46" spans="1:14" x14ac:dyDescent="0.25">
      <c r="A46" s="207"/>
      <c r="B46" s="15" t="s">
        <v>33</v>
      </c>
      <c r="C46" s="94" t="str">
        <f>PRINTOUT!J43</f>
        <v>Ray Pratt</v>
      </c>
      <c r="D46" s="127">
        <f>PRINTOUT!K43</f>
        <v>10.5</v>
      </c>
      <c r="E46" s="127">
        <f>PRINTOUT!L43</f>
        <v>10.900884955752206</v>
      </c>
      <c r="F46" s="127">
        <f>PRINTOUT!M43</f>
        <v>9</v>
      </c>
      <c r="G46" s="1"/>
      <c r="H46" s="17"/>
      <c r="I46" s="207"/>
      <c r="J46" s="15" t="s">
        <v>33</v>
      </c>
      <c r="K46" s="94" t="str">
        <f t="shared" ref="K46:N47" si="27">C44</f>
        <v>Barry Chubb</v>
      </c>
      <c r="L46" s="127">
        <f t="shared" si="27"/>
        <v>11.7</v>
      </c>
      <c r="M46" s="127">
        <f t="shared" si="27"/>
        <v>12.249557522123887</v>
      </c>
      <c r="N46" s="127">
        <f t="shared" si="27"/>
        <v>10</v>
      </c>
    </row>
    <row r="47" spans="1:14" x14ac:dyDescent="0.25">
      <c r="A47" s="207"/>
      <c r="B47" s="15" t="s">
        <v>34</v>
      </c>
      <c r="C47" s="94" t="str">
        <f>PRINTOUT!J44</f>
        <v>Barry Gromett</v>
      </c>
      <c r="D47" s="127">
        <f>PRINTOUT!K44</f>
        <v>16.100000000000001</v>
      </c>
      <c r="E47" s="127">
        <f>PRINTOUT!L44</f>
        <v>17.194690265486724</v>
      </c>
      <c r="F47" s="127">
        <f>PRINTOUT!M44</f>
        <v>15</v>
      </c>
      <c r="G47" s="1"/>
      <c r="H47" s="17"/>
      <c r="I47" s="207"/>
      <c r="J47" s="15" t="s">
        <v>34</v>
      </c>
      <c r="K47" s="94" t="str">
        <f t="shared" si="27"/>
        <v>Mike Brewer</v>
      </c>
      <c r="L47" s="127">
        <f t="shared" si="27"/>
        <v>18.5</v>
      </c>
      <c r="M47" s="127">
        <f t="shared" si="27"/>
        <v>19.892035398230082</v>
      </c>
      <c r="N47" s="127">
        <f t="shared" si="27"/>
        <v>17</v>
      </c>
    </row>
    <row r="48" spans="1:14" ht="21" customHeight="1" x14ac:dyDescent="0.25"/>
    <row r="49" spans="1:14" ht="21" customHeight="1" x14ac:dyDescent="0.25"/>
    <row r="50" spans="1:14" x14ac:dyDescent="0.25">
      <c r="A50" s="32" t="s">
        <v>32</v>
      </c>
      <c r="B50" s="9"/>
      <c r="C50" s="1" t="str">
        <f>PRINTOUT!$B$10</f>
        <v>Stover</v>
      </c>
      <c r="D50" s="7"/>
      <c r="E50" s="9" t="str">
        <f>PRINTOUT!$K$5</f>
        <v>Blue</v>
      </c>
      <c r="F50" s="6" t="s">
        <v>29</v>
      </c>
      <c r="G50" s="1"/>
      <c r="H50" s="17"/>
      <c r="I50" s="32" t="s">
        <v>32</v>
      </c>
      <c r="J50" s="9"/>
      <c r="K50" s="1" t="str">
        <f>PRINTOUT!$B$11</f>
        <v>Tiverton</v>
      </c>
      <c r="L50" s="7"/>
      <c r="M50" s="9" t="str">
        <f>PRINTOUT!$K$5</f>
        <v>Blue</v>
      </c>
      <c r="N50" s="6" t="s">
        <v>29</v>
      </c>
    </row>
    <row r="51" spans="1:14" x14ac:dyDescent="0.25">
      <c r="A51" s="15" t="s">
        <v>21</v>
      </c>
      <c r="B51" s="12"/>
      <c r="C51" s="11" t="s">
        <v>2</v>
      </c>
      <c r="D51" s="13" t="s">
        <v>19</v>
      </c>
      <c r="E51" s="14" t="s">
        <v>20</v>
      </c>
      <c r="F51" s="14" t="s">
        <v>26</v>
      </c>
      <c r="G51" s="1"/>
      <c r="H51" s="17"/>
      <c r="I51" s="15" t="s">
        <v>21</v>
      </c>
      <c r="J51" s="12"/>
      <c r="K51" s="11" t="s">
        <v>2</v>
      </c>
      <c r="L51" s="13" t="s">
        <v>19</v>
      </c>
      <c r="M51" s="14" t="s">
        <v>20</v>
      </c>
      <c r="N51" s="14" t="s">
        <v>26</v>
      </c>
    </row>
    <row r="52" spans="1:14" x14ac:dyDescent="0.25">
      <c r="A52" s="207">
        <f>PRINTOUT!A45</f>
        <v>0.51388888888888862</v>
      </c>
      <c r="B52" s="12" t="s">
        <v>30</v>
      </c>
      <c r="C52" s="11" t="str">
        <f>PRINTOUT!C45</f>
        <v>Richard Pascoe</v>
      </c>
      <c r="D52" s="127">
        <f>PRINTOUT!D45</f>
        <v>9</v>
      </c>
      <c r="E52" s="127">
        <f>PRINTOUT!E45</f>
        <v>9.2150442477876044</v>
      </c>
      <c r="F52" s="127">
        <f>PRINTOUT!F45</f>
        <v>8</v>
      </c>
      <c r="G52" s="1"/>
      <c r="H52" s="17"/>
      <c r="I52" s="207">
        <f>A52</f>
        <v>0.51388888888888862</v>
      </c>
      <c r="J52" s="12" t="s">
        <v>30</v>
      </c>
      <c r="K52" s="127" t="str">
        <f>C54</f>
        <v>Keith Crawford</v>
      </c>
      <c r="L52" s="127">
        <f t="shared" ref="L52:N52" si="28">D54</f>
        <v>5.9</v>
      </c>
      <c r="M52" s="127">
        <f t="shared" si="28"/>
        <v>5.7309734513274284</v>
      </c>
      <c r="N52" s="127">
        <f t="shared" si="28"/>
        <v>5</v>
      </c>
    </row>
    <row r="53" spans="1:14" x14ac:dyDescent="0.25">
      <c r="A53" s="207"/>
      <c r="B53" s="15" t="s">
        <v>31</v>
      </c>
      <c r="C53" s="11" t="str">
        <f>PRINTOUT!C46</f>
        <v>Alan Coles</v>
      </c>
      <c r="D53" s="127">
        <f>PRINTOUT!D46</f>
        <v>14.8</v>
      </c>
      <c r="E53" s="127">
        <f>PRINTOUT!E46</f>
        <v>15.733628318584067</v>
      </c>
      <c r="F53" s="127">
        <f>PRINTOUT!F46</f>
        <v>13</v>
      </c>
      <c r="G53" s="1"/>
      <c r="H53" s="17"/>
      <c r="I53" s="207"/>
      <c r="J53" s="15" t="s">
        <v>31</v>
      </c>
      <c r="K53" s="127" t="str">
        <f>C55</f>
        <v>Nev Taylor</v>
      </c>
      <c r="L53" s="127">
        <f t="shared" ref="L53:N53" si="29">D55</f>
        <v>16.8</v>
      </c>
      <c r="M53" s="127">
        <f t="shared" si="29"/>
        <v>17.981415929203532</v>
      </c>
      <c r="N53" s="127">
        <f t="shared" si="29"/>
        <v>15</v>
      </c>
    </row>
    <row r="54" spans="1:14" x14ac:dyDescent="0.25">
      <c r="A54" s="207"/>
      <c r="B54" s="15" t="s">
        <v>33</v>
      </c>
      <c r="C54" s="94" t="str">
        <f>PRINTOUT!J45</f>
        <v>Keith Crawford</v>
      </c>
      <c r="D54" s="127">
        <f>PRINTOUT!K45</f>
        <v>5.9</v>
      </c>
      <c r="E54" s="127">
        <f>PRINTOUT!L45</f>
        <v>5.7309734513274284</v>
      </c>
      <c r="F54" s="127">
        <f>PRINTOUT!M45</f>
        <v>5</v>
      </c>
      <c r="G54" s="1"/>
      <c r="H54" s="17"/>
      <c r="I54" s="207"/>
      <c r="J54" s="15" t="s">
        <v>33</v>
      </c>
      <c r="K54" s="128" t="str">
        <f t="shared" ref="K54:K55" si="30">C52</f>
        <v>Richard Pascoe</v>
      </c>
      <c r="L54" s="127">
        <f t="shared" ref="L54:L55" si="31">D52</f>
        <v>9</v>
      </c>
      <c r="M54" s="127">
        <f t="shared" ref="M54:M55" si="32">E52</f>
        <v>9.2150442477876044</v>
      </c>
      <c r="N54" s="127">
        <f t="shared" ref="N54:N55" si="33">F52</f>
        <v>8</v>
      </c>
    </row>
    <row r="55" spans="1:14" x14ac:dyDescent="0.25">
      <c r="A55" s="207"/>
      <c r="B55" s="15" t="s">
        <v>34</v>
      </c>
      <c r="C55" s="94" t="str">
        <f>PRINTOUT!J46</f>
        <v>Nev Taylor</v>
      </c>
      <c r="D55" s="127">
        <f>PRINTOUT!K46</f>
        <v>16.8</v>
      </c>
      <c r="E55" s="127">
        <f>PRINTOUT!L46</f>
        <v>17.981415929203532</v>
      </c>
      <c r="F55" s="127">
        <f>PRINTOUT!M46</f>
        <v>15</v>
      </c>
      <c r="G55" s="1"/>
      <c r="H55" s="17"/>
      <c r="I55" s="207"/>
      <c r="J55" s="15" t="s">
        <v>34</v>
      </c>
      <c r="K55" s="128" t="str">
        <f t="shared" si="30"/>
        <v>Alan Coles</v>
      </c>
      <c r="L55" s="127">
        <f t="shared" si="31"/>
        <v>14.8</v>
      </c>
      <c r="M55" s="127">
        <f t="shared" si="32"/>
        <v>15.733628318584067</v>
      </c>
      <c r="N55" s="127">
        <f t="shared" si="33"/>
        <v>13</v>
      </c>
    </row>
    <row r="56" spans="1:14" ht="21" customHeight="1" x14ac:dyDescent="0.25">
      <c r="K56" s="127"/>
    </row>
    <row r="57" spans="1:14" ht="21" customHeight="1" x14ac:dyDescent="0.25"/>
    <row r="58" spans="1:14" x14ac:dyDescent="0.25">
      <c r="A58" s="32"/>
      <c r="B58" s="9"/>
      <c r="C58" s="1"/>
      <c r="D58" s="7"/>
      <c r="E58" s="6"/>
      <c r="F58" s="6"/>
      <c r="G58" s="1"/>
      <c r="H58" s="17"/>
      <c r="I58" s="32"/>
      <c r="J58" s="9"/>
      <c r="K58" s="1"/>
      <c r="L58" s="7"/>
      <c r="M58" s="6"/>
      <c r="N58" s="6"/>
    </row>
    <row r="59" spans="1:14" x14ac:dyDescent="0.25">
      <c r="A59" s="15"/>
      <c r="B59" s="12"/>
      <c r="C59" s="11"/>
      <c r="D59" s="13"/>
      <c r="E59" s="14"/>
      <c r="F59" s="14"/>
      <c r="G59" s="1"/>
      <c r="H59" s="17"/>
      <c r="I59" s="15"/>
      <c r="J59" s="12"/>
      <c r="K59" s="11"/>
      <c r="L59" s="13"/>
      <c r="M59" s="14"/>
      <c r="N59" s="14"/>
    </row>
    <row r="60" spans="1:14" x14ac:dyDescent="0.25">
      <c r="A60" s="207"/>
      <c r="B60" s="12"/>
      <c r="C60" s="11"/>
      <c r="D60" s="13"/>
      <c r="E60" s="14"/>
      <c r="F60" s="14"/>
      <c r="G60" s="1"/>
      <c r="H60" s="17"/>
      <c r="I60" s="207"/>
      <c r="J60" s="12"/>
      <c r="K60" s="11"/>
      <c r="L60" s="13"/>
      <c r="M60" s="14"/>
      <c r="N60" s="14"/>
    </row>
    <row r="61" spans="1:14" x14ac:dyDescent="0.25">
      <c r="A61" s="207"/>
      <c r="B61" s="15"/>
      <c r="C61" s="11"/>
      <c r="D61" s="13"/>
      <c r="E61" s="14"/>
      <c r="F61" s="14"/>
      <c r="G61" s="1"/>
      <c r="H61" s="17"/>
      <c r="I61" s="207"/>
      <c r="J61" s="15"/>
      <c r="K61" s="11"/>
      <c r="L61" s="13"/>
      <c r="M61" s="14"/>
      <c r="N61" s="14"/>
    </row>
    <row r="62" spans="1:14" x14ac:dyDescent="0.25">
      <c r="A62" s="207"/>
      <c r="B62" s="15"/>
      <c r="C62" s="11"/>
      <c r="D62" s="13"/>
      <c r="E62" s="14"/>
      <c r="F62" s="14"/>
      <c r="G62" s="1"/>
      <c r="H62" s="17"/>
      <c r="I62" s="207"/>
      <c r="J62" s="15"/>
      <c r="K62" s="11"/>
      <c r="L62" s="13"/>
      <c r="M62" s="14"/>
      <c r="N62" s="14"/>
    </row>
    <row r="63" spans="1:14" x14ac:dyDescent="0.25">
      <c r="A63" s="207"/>
      <c r="B63" s="15"/>
      <c r="C63" s="11"/>
      <c r="D63" s="13"/>
      <c r="E63" s="14"/>
      <c r="F63" s="14"/>
      <c r="G63" s="1"/>
      <c r="H63" s="17"/>
      <c r="I63" s="207"/>
      <c r="J63" s="15"/>
      <c r="K63" s="11"/>
      <c r="L63" s="13"/>
      <c r="M63" s="14"/>
      <c r="N63" s="14"/>
    </row>
  </sheetData>
  <sheetProtection algorithmName="SHA-512" hashValue="spzk9MK1Qn6OjTeMVIekKFvE3RC572lmXbPTa186MOA4jIPEpmFxBK2Ot83khFETS3GY0mCwkfxc9IhRkybV2Q==" saltValue="Fzg6YUBbtZdqyshMBRJF7Q==" spinCount="100000" sheet="1" objects="1" scenarios="1" selectLockedCells="1" selectUnlockedCells="1"/>
  <mergeCells count="16">
    <mergeCell ref="A52:A55"/>
    <mergeCell ref="I52:I55"/>
    <mergeCell ref="A60:A63"/>
    <mergeCell ref="I60:I63"/>
    <mergeCell ref="A28:A31"/>
    <mergeCell ref="I28:I31"/>
    <mergeCell ref="A36:A39"/>
    <mergeCell ref="I36:I39"/>
    <mergeCell ref="A44:A47"/>
    <mergeCell ref="I44:I47"/>
    <mergeCell ref="A4:A7"/>
    <mergeCell ref="I4:I7"/>
    <mergeCell ref="A12:A15"/>
    <mergeCell ref="I12:I15"/>
    <mergeCell ref="A20:A23"/>
    <mergeCell ref="I20:I23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INPUT</vt:lpstr>
      <vt:lpstr>PRINTOUT</vt:lpstr>
      <vt:lpstr>Labels Sheet 1</vt:lpstr>
      <vt:lpstr>Labels sheet 2</vt:lpstr>
      <vt:lpstr>'Labels Sheet 1'!Print_Area</vt:lpstr>
      <vt:lpstr>'Labels sheet 2'!Print_Area</vt:lpstr>
      <vt:lpstr>PRINTOUT!Print_Area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Cyder</dc:creator>
  <cp:lastModifiedBy>jason</cp:lastModifiedBy>
  <cp:lastPrinted>2024-01-15T18:51:27Z</cp:lastPrinted>
  <dcterms:created xsi:type="dcterms:W3CDTF">2019-07-19T09:20:30Z</dcterms:created>
  <dcterms:modified xsi:type="dcterms:W3CDTF">2025-09-17T08:38:30Z</dcterms:modified>
</cp:coreProperties>
</file>