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5e1532a87a8c7c/Documents/Malcolm/DMVGA and SDSL/SDSL/Devon Seniors Champions Cup/"/>
    </mc:Choice>
  </mc:AlternateContent>
  <xr:revisionPtr revIDLastSave="12" documentId="8_{5A9E85E5-4F06-464E-BBC2-4F9459BB72C2}" xr6:coauthVersionLast="47" xr6:coauthVersionMax="47" xr10:uidLastSave="{4C89F67E-E6F7-41A1-86B8-BD4014A01B21}"/>
  <bookViews>
    <workbookView xWindow="-120" yWindow="-120" windowWidth="29040" windowHeight="15720" xr2:uid="{00000000-000D-0000-FFFF-FFFF00000000}"/>
  </bookViews>
  <sheets>
    <sheet name="Stover Result" sheetId="1" r:id="rId1"/>
    <sheet name="Portmore Result" sheetId="9" r:id="rId2"/>
  </sheets>
  <definedNames>
    <definedName name="_xlnm.Print_Area" localSheetId="0">'Stover Result'!$A$2:$N$46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9" l="1"/>
  <c r="K61" i="9"/>
  <c r="D61" i="9"/>
  <c r="C61" i="9"/>
  <c r="O60" i="9"/>
  <c r="M60" i="9"/>
  <c r="K60" i="9"/>
  <c r="G60" i="9"/>
  <c r="E60" i="9"/>
  <c r="D60" i="9"/>
  <c r="C60" i="9"/>
  <c r="A60" i="9"/>
  <c r="M59" i="9"/>
  <c r="K59" i="9"/>
  <c r="D59" i="9"/>
  <c r="C59" i="9"/>
  <c r="O58" i="9"/>
  <c r="N58" i="9"/>
  <c r="M58" i="9"/>
  <c r="K58" i="9"/>
  <c r="G58" i="9"/>
  <c r="E58" i="9"/>
  <c r="D58" i="9"/>
  <c r="C58" i="9"/>
  <c r="A58" i="9"/>
  <c r="M57" i="9"/>
  <c r="K57" i="9"/>
  <c r="D57" i="9"/>
  <c r="C57" i="9"/>
  <c r="O56" i="9"/>
  <c r="M56" i="9"/>
  <c r="K56" i="9"/>
  <c r="G56" i="9"/>
  <c r="F56" i="9"/>
  <c r="E56" i="9"/>
  <c r="D56" i="9"/>
  <c r="C56" i="9"/>
  <c r="M55" i="9"/>
  <c r="K55" i="9"/>
  <c r="D55" i="9"/>
  <c r="C55" i="9"/>
  <c r="O54" i="9"/>
  <c r="N54" i="9"/>
  <c r="M54" i="9"/>
  <c r="K54" i="9"/>
  <c r="G54" i="9"/>
  <c r="E54" i="9"/>
  <c r="D54" i="9"/>
  <c r="C54" i="9"/>
  <c r="M53" i="9"/>
  <c r="K53" i="9"/>
  <c r="D53" i="9"/>
  <c r="C53" i="9"/>
  <c r="O52" i="9"/>
  <c r="M52" i="9"/>
  <c r="K52" i="9"/>
  <c r="G52" i="9"/>
  <c r="D52" i="9"/>
  <c r="C52" i="9"/>
  <c r="M51" i="9"/>
  <c r="K51" i="9"/>
  <c r="E51" i="9"/>
  <c r="D51" i="9"/>
  <c r="C51" i="9"/>
  <c r="O50" i="9"/>
  <c r="N50" i="9"/>
  <c r="M50" i="9"/>
  <c r="K50" i="9"/>
  <c r="G50" i="9"/>
  <c r="C10" i="9" s="1" a="1"/>
  <c r="D50" i="9"/>
  <c r="C50" i="9"/>
  <c r="B50" i="9"/>
  <c r="L46" i="9"/>
  <c r="M46" i="9" s="1"/>
  <c r="N61" i="9" s="1"/>
  <c r="E46" i="9"/>
  <c r="F46" i="9" s="1"/>
  <c r="F61" i="9" s="1"/>
  <c r="L45" i="9"/>
  <c r="M45" i="9" s="1"/>
  <c r="N60" i="9" s="1"/>
  <c r="E45" i="9"/>
  <c r="F45" i="9" s="1"/>
  <c r="F60" i="9" s="1"/>
  <c r="L44" i="9"/>
  <c r="M44" i="9" s="1"/>
  <c r="N59" i="9" s="1"/>
  <c r="E44" i="9"/>
  <c r="E59" i="9" s="1"/>
  <c r="M43" i="9"/>
  <c r="L43" i="9"/>
  <c r="E43" i="9"/>
  <c r="F43" i="9" s="1"/>
  <c r="F58" i="9" s="1"/>
  <c r="L42" i="9"/>
  <c r="M42" i="9" s="1"/>
  <c r="N57" i="9" s="1"/>
  <c r="E42" i="9"/>
  <c r="E57" i="9" s="1"/>
  <c r="L41" i="9"/>
  <c r="M41" i="9" s="1"/>
  <c r="N56" i="9" s="1"/>
  <c r="I41" i="9"/>
  <c r="J50" i="9" s="1"/>
  <c r="F41" i="9"/>
  <c r="E41" i="9"/>
  <c r="B41" i="9"/>
  <c r="L39" i="9"/>
  <c r="M39" i="9" s="1"/>
  <c r="N55" i="9" s="1"/>
  <c r="E39" i="9"/>
  <c r="F39" i="9" s="1"/>
  <c r="L38" i="9"/>
  <c r="M38" i="9" s="1"/>
  <c r="E38" i="9"/>
  <c r="F38" i="9" s="1"/>
  <c r="L37" i="9"/>
  <c r="M37" i="9" s="1"/>
  <c r="N53" i="9" s="1"/>
  <c r="E37" i="9"/>
  <c r="F37" i="9" s="1"/>
  <c r="L36" i="9"/>
  <c r="M36" i="9" s="1"/>
  <c r="N52" i="9" s="1"/>
  <c r="E36" i="9"/>
  <c r="F36" i="9" s="1"/>
  <c r="L35" i="9"/>
  <c r="M35" i="9" s="1"/>
  <c r="N51" i="9" s="1"/>
  <c r="F35" i="9"/>
  <c r="E35" i="9"/>
  <c r="L34" i="9"/>
  <c r="M34" i="9" s="1"/>
  <c r="I34" i="9"/>
  <c r="E34" i="9"/>
  <c r="F34" i="9" s="1"/>
  <c r="L33" i="9"/>
  <c r="E55" i="9" s="1"/>
  <c r="E33" i="9"/>
  <c r="F33" i="9" s="1"/>
  <c r="M32" i="9"/>
  <c r="F54" i="9" s="1"/>
  <c r="L32" i="9"/>
  <c r="E32" i="9"/>
  <c r="F32" i="9" s="1"/>
  <c r="L31" i="9"/>
  <c r="E53" i="9" s="1"/>
  <c r="E31" i="9"/>
  <c r="F31" i="9" s="1"/>
  <c r="L30" i="9"/>
  <c r="M30" i="9" s="1"/>
  <c r="F52" i="9" s="1"/>
  <c r="E30" i="9"/>
  <c r="F30" i="9" s="1"/>
  <c r="L29" i="9"/>
  <c r="M29" i="9" s="1"/>
  <c r="F51" i="9" s="1"/>
  <c r="E29" i="9"/>
  <c r="F29" i="9" s="1"/>
  <c r="L28" i="9"/>
  <c r="E50" i="9" s="1"/>
  <c r="I28" i="9"/>
  <c r="E28" i="9"/>
  <c r="F28" i="9" s="1"/>
  <c r="B28" i="9"/>
  <c r="L26" i="9"/>
  <c r="M26" i="9" s="1"/>
  <c r="E26" i="9"/>
  <c r="F26" i="9" s="1"/>
  <c r="L25" i="9"/>
  <c r="M25" i="9" s="1"/>
  <c r="E25" i="9"/>
  <c r="F25" i="9" s="1"/>
  <c r="L24" i="9"/>
  <c r="M24" i="9" s="1"/>
  <c r="F24" i="9"/>
  <c r="E24" i="9"/>
  <c r="L23" i="9"/>
  <c r="M23" i="9" s="1"/>
  <c r="E23" i="9"/>
  <c r="F23" i="9" s="1"/>
  <c r="L22" i="9"/>
  <c r="M22" i="9" s="1"/>
  <c r="E22" i="9"/>
  <c r="F22" i="9" s="1"/>
  <c r="L21" i="9"/>
  <c r="M21" i="9" s="1"/>
  <c r="E21" i="9"/>
  <c r="F21" i="9" s="1"/>
  <c r="L20" i="9"/>
  <c r="M20" i="9" s="1"/>
  <c r="E20" i="9"/>
  <c r="F20" i="9" s="1"/>
  <c r="L19" i="9"/>
  <c r="M19" i="9" s="1"/>
  <c r="E19" i="9"/>
  <c r="F19" i="9" s="1"/>
  <c r="L18" i="9"/>
  <c r="M18" i="9" s="1"/>
  <c r="E18" i="9"/>
  <c r="F18" i="9" s="1"/>
  <c r="L17" i="9"/>
  <c r="M17" i="9" s="1"/>
  <c r="E17" i="9"/>
  <c r="F17" i="9" s="1"/>
  <c r="A17" i="9"/>
  <c r="A19" i="9" s="1"/>
  <c r="A21" i="9" s="1"/>
  <c r="A23" i="9" s="1"/>
  <c r="A25" i="9" s="1"/>
  <c r="A28" i="9" s="1"/>
  <c r="M16" i="9"/>
  <c r="L16" i="9"/>
  <c r="F16" i="9"/>
  <c r="E16" i="9"/>
  <c r="L15" i="9"/>
  <c r="M15" i="9" s="1"/>
  <c r="I15" i="9"/>
  <c r="E15" i="9"/>
  <c r="F15" i="9" s="1"/>
  <c r="B15" i="9"/>
  <c r="A15" i="9"/>
  <c r="E11" i="9"/>
  <c r="C11" i="9"/>
  <c r="E10" i="9"/>
  <c r="C10" i="9"/>
  <c r="E9" i="9"/>
  <c r="C9" i="9"/>
  <c r="E8" i="9"/>
  <c r="C8" i="9"/>
  <c r="E7" i="9"/>
  <c r="C7" i="9"/>
  <c r="A30" i="9" l="1"/>
  <c r="A50" i="9"/>
  <c r="E52" i="9"/>
  <c r="F44" i="9"/>
  <c r="F59" i="9" s="1"/>
  <c r="M33" i="9"/>
  <c r="F55" i="9" s="1"/>
  <c r="F42" i="9"/>
  <c r="F57" i="9" s="1"/>
  <c r="M28" i="9"/>
  <c r="F50" i="9" s="1"/>
  <c r="M31" i="9"/>
  <c r="F53" i="9" s="1"/>
  <c r="E61" i="9"/>
  <c r="A52" i="9" l="1"/>
  <c r="A32" i="9"/>
  <c r="A34" i="9" l="1"/>
  <c r="A54" i="9"/>
  <c r="I50" i="9" l="1"/>
  <c r="A36" i="9"/>
  <c r="I52" i="9" l="1"/>
  <c r="A38" i="9"/>
  <c r="I54" i="9" l="1"/>
  <c r="A41" i="9"/>
  <c r="A43" i="9" l="1"/>
  <c r="I56" i="9"/>
  <c r="I58" i="9" l="1"/>
  <c r="A45" i="9"/>
  <c r="I60" i="9" s="1"/>
  <c r="L34" i="1" l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B28" i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C8" i="1"/>
  <c r="C7" i="1"/>
  <c r="B15" i="1"/>
  <c r="A15" i="1"/>
  <c r="A17" i="1" s="1"/>
  <c r="A19" i="1" s="1"/>
  <c r="C9" i="1" l="1"/>
  <c r="E15" i="1" l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E23" i="1"/>
  <c r="E24" i="1"/>
  <c r="O60" i="1" l="1"/>
  <c r="G56" i="1"/>
  <c r="G58" i="1"/>
  <c r="G60" i="1"/>
  <c r="G50" i="1"/>
  <c r="G52" i="1"/>
  <c r="G54" i="1"/>
  <c r="O56" i="1"/>
  <c r="O58" i="1"/>
  <c r="O50" i="1"/>
  <c r="O52" i="1"/>
  <c r="O54" i="1"/>
  <c r="M56" i="1"/>
  <c r="M57" i="1"/>
  <c r="M58" i="1"/>
  <c r="M59" i="1"/>
  <c r="M60" i="1"/>
  <c r="M61" i="1"/>
  <c r="M50" i="1"/>
  <c r="M51" i="1"/>
  <c r="M52" i="1"/>
  <c r="M53" i="1"/>
  <c r="M54" i="1"/>
  <c r="M55" i="1"/>
  <c r="K56" i="1"/>
  <c r="K57" i="1"/>
  <c r="K58" i="1"/>
  <c r="K59" i="1"/>
  <c r="K60" i="1"/>
  <c r="K61" i="1"/>
  <c r="K50" i="1"/>
  <c r="K51" i="1"/>
  <c r="K52" i="1"/>
  <c r="K53" i="1"/>
  <c r="K54" i="1"/>
  <c r="K55" i="1"/>
  <c r="C56" i="1"/>
  <c r="D56" i="1"/>
  <c r="C57" i="1"/>
  <c r="D57" i="1"/>
  <c r="C58" i="1"/>
  <c r="D58" i="1"/>
  <c r="C59" i="1"/>
  <c r="D59" i="1"/>
  <c r="C60" i="1"/>
  <c r="D60" i="1"/>
  <c r="C61" i="1"/>
  <c r="D61" i="1"/>
  <c r="C50" i="1"/>
  <c r="D50" i="1"/>
  <c r="C51" i="1"/>
  <c r="D51" i="1"/>
  <c r="C52" i="1"/>
  <c r="D52" i="1"/>
  <c r="C53" i="1"/>
  <c r="D53" i="1"/>
  <c r="C54" i="1"/>
  <c r="D54" i="1"/>
  <c r="C55" i="1"/>
  <c r="D55" i="1"/>
  <c r="A58" i="1"/>
  <c r="A60" i="1"/>
  <c r="F61" i="1"/>
  <c r="E56" i="1"/>
  <c r="F57" i="1"/>
  <c r="F58" i="1"/>
  <c r="E59" i="1"/>
  <c r="F60" i="1"/>
  <c r="L28" i="1"/>
  <c r="M28" i="1" s="1"/>
  <c r="F50" i="1" s="1"/>
  <c r="L29" i="1"/>
  <c r="M29" i="1" s="1"/>
  <c r="F51" i="1" s="1"/>
  <c r="L30" i="1"/>
  <c r="M30" i="1" s="1"/>
  <c r="F52" i="1" s="1"/>
  <c r="L31" i="1"/>
  <c r="M31" i="1" s="1"/>
  <c r="F53" i="1" s="1"/>
  <c r="L32" i="1"/>
  <c r="M32" i="1" s="1"/>
  <c r="F54" i="1" s="1"/>
  <c r="L33" i="1"/>
  <c r="M33" i="1" s="1"/>
  <c r="F55" i="1" s="1"/>
  <c r="N50" i="1"/>
  <c r="N51" i="1"/>
  <c r="N52" i="1"/>
  <c r="N53" i="1"/>
  <c r="N54" i="1"/>
  <c r="N55" i="1"/>
  <c r="L41" i="1"/>
  <c r="M41" i="1" s="1"/>
  <c r="N56" i="1" s="1"/>
  <c r="L42" i="1"/>
  <c r="M42" i="1" s="1"/>
  <c r="N57" i="1" s="1"/>
  <c r="L43" i="1"/>
  <c r="M43" i="1" s="1"/>
  <c r="N58" i="1" s="1"/>
  <c r="L44" i="1"/>
  <c r="M44" i="1" s="1"/>
  <c r="N59" i="1" s="1"/>
  <c r="L45" i="1"/>
  <c r="M45" i="1" s="1"/>
  <c r="N60" i="1" s="1"/>
  <c r="L46" i="1"/>
  <c r="M46" i="1" s="1"/>
  <c r="N61" i="1" s="1"/>
  <c r="F22" i="1"/>
  <c r="F23" i="1"/>
  <c r="F24" i="1"/>
  <c r="E25" i="1"/>
  <c r="F25" i="1" s="1"/>
  <c r="E26" i="1"/>
  <c r="F26" i="1" s="1"/>
  <c r="E10" i="1" l="1"/>
  <c r="C11" i="1"/>
  <c r="F56" i="1"/>
  <c r="F59" i="1"/>
  <c r="E55" i="1"/>
  <c r="E52" i="1"/>
  <c r="E61" i="1"/>
  <c r="E58" i="1"/>
  <c r="E53" i="1"/>
  <c r="E50" i="1"/>
  <c r="E54" i="1"/>
  <c r="E51" i="1"/>
  <c r="E60" i="1"/>
  <c r="E57" i="1"/>
  <c r="C10" i="1" a="1"/>
  <c r="C10" i="1" s="1"/>
  <c r="E11" i="1"/>
  <c r="E9" i="1" l="1"/>
  <c r="E8" i="1"/>
  <c r="E7" i="1"/>
  <c r="A21" i="1" l="1"/>
  <c r="A23" i="1" l="1"/>
  <c r="I41" i="1"/>
  <c r="J50" i="1" s="1"/>
  <c r="B41" i="1"/>
  <c r="I34" i="1"/>
  <c r="I28" i="1"/>
  <c r="B50" i="1" s="1"/>
  <c r="I15" i="1"/>
  <c r="A25" i="1" l="1"/>
  <c r="A28" i="1" s="1"/>
  <c r="A30" i="1" s="1"/>
  <c r="A32" i="1" s="1"/>
  <c r="A34" i="1" s="1"/>
  <c r="A36" i="1" s="1"/>
  <c r="A38" i="1" s="1"/>
  <c r="A50" i="1" l="1"/>
  <c r="A54" i="1" l="1"/>
  <c r="A52" i="1"/>
  <c r="I50" i="1" l="1"/>
  <c r="I52" i="1" l="1"/>
  <c r="I54" i="1" l="1"/>
  <c r="A41" i="1" l="1"/>
  <c r="I56" i="1" s="1"/>
  <c r="A43" i="1" l="1"/>
  <c r="I58" i="1" s="1"/>
  <c r="A45" i="1" l="1"/>
  <c r="I6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<sst xmlns="http://schemas.openxmlformats.org/spreadsheetml/2006/main" count="148" uniqueCount="76">
  <si>
    <t>Club</t>
  </si>
  <si>
    <t>Pair Points</t>
  </si>
  <si>
    <t>Player</t>
  </si>
  <si>
    <t>Club 1</t>
  </si>
  <si>
    <t>Club 2</t>
  </si>
  <si>
    <t>Club 3</t>
  </si>
  <si>
    <t>Club 4</t>
  </si>
  <si>
    <t>Club 5</t>
  </si>
  <si>
    <t>Best 5 Scores</t>
  </si>
  <si>
    <t>League Points</t>
  </si>
  <si>
    <t>Venue:</t>
  </si>
  <si>
    <t>Start Time</t>
  </si>
  <si>
    <t>Notes:</t>
  </si>
  <si>
    <t>It is suggested that Clubs are ranked in order of distance from the Venue</t>
  </si>
  <si>
    <t>League points will have to be entered manually. Note the rules for ties.</t>
  </si>
  <si>
    <r>
      <t xml:space="preserve">Copy and paste the names and exact Handicap Index of each team's players from the Entry Forms into their cells. 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2 teams have to be split</t>
    </r>
  </si>
  <si>
    <t>Once the Handicap Indexes are entered, the 85% stroke allowance will automatically populate</t>
  </si>
  <si>
    <t>HCP Index</t>
  </si>
  <si>
    <t>First Tee time</t>
  </si>
  <si>
    <t>Discard</t>
  </si>
  <si>
    <t>The Printable version will fill names and strokes received and scores</t>
  </si>
  <si>
    <t>The Printable version will fill the results table</t>
  </si>
  <si>
    <r>
      <rPr>
        <b/>
        <sz val="11"/>
        <color theme="1"/>
        <rFont val="Calibri"/>
        <family val="2"/>
        <scheme val="minor"/>
      </rPr>
      <t>PLEASE ONLY PUT INFORMATION IN YELLOW CELLS</t>
    </r>
    <r>
      <rPr>
        <sz val="11"/>
        <color theme="1"/>
        <rFont val="Calibri"/>
        <family val="2"/>
        <scheme val="minor"/>
      </rPr>
      <t>: All others fill automatically</t>
    </r>
  </si>
  <si>
    <t xml:space="preserve">Playing
Handicap </t>
  </si>
  <si>
    <t xml:space="preserve">Enter first tee time in colon format and the tee interval in minutes and the rest will automatically populate </t>
  </si>
  <si>
    <t>Slope Rating</t>
  </si>
  <si>
    <t>Tees</t>
  </si>
  <si>
    <t>Course Rating</t>
  </si>
  <si>
    <t>Course Par</t>
  </si>
  <si>
    <t>Course
HCP</t>
  </si>
  <si>
    <t>Playing Handicap Allowance</t>
  </si>
  <si>
    <t>Slot time (Minutes)</t>
  </si>
  <si>
    <t xml:space="preserve">Best 5 scores will automatically fill in cells C7 to C11.  </t>
  </si>
  <si>
    <t>Enter the 5 clubs' names in cells B7 to B11 and the rest will automatically populate</t>
  </si>
  <si>
    <t>Please do NOT change these cells</t>
  </si>
  <si>
    <r>
      <t xml:space="preserve">Enter the </t>
    </r>
    <r>
      <rPr>
        <b/>
        <sz val="11"/>
        <color theme="1"/>
        <rFont val="Calibri"/>
        <family val="2"/>
        <scheme val="minor"/>
      </rPr>
      <t>VENUE,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DATE,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SLOPE RATING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PAR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COURSE RATING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TEES</t>
    </r>
    <r>
      <rPr>
        <sz val="11"/>
        <color theme="1"/>
        <rFont val="Calibri"/>
        <family val="2"/>
        <scheme val="minor"/>
      </rPr>
      <t xml:space="preserve"> of your event</t>
    </r>
  </si>
  <si>
    <t>On the tab Card Labels: labels printed which may be cut and glued / stapled to the card or can be transferred to printed labels</t>
  </si>
  <si>
    <t>ALL scores of 42 or more have to be submitted to England Golf for possible handicap adjustments</t>
  </si>
  <si>
    <t>Yellow</t>
  </si>
  <si>
    <t>Stover Golf Club</t>
  </si>
  <si>
    <t>Tuesday May 6th</t>
  </si>
  <si>
    <t>Stover</t>
  </si>
  <si>
    <t>Portmore</t>
  </si>
  <si>
    <t>Neil Hayman</t>
  </si>
  <si>
    <t>Rob Vooght</t>
  </si>
  <si>
    <t>Adrian Hughes</t>
  </si>
  <si>
    <t>Tony Wardle</t>
  </si>
  <si>
    <t>Barry Chubb</t>
  </si>
  <si>
    <t>Trevor Crossfield</t>
  </si>
  <si>
    <t>Jeff Steward</t>
  </si>
  <si>
    <t>Andy Livingstone</t>
  </si>
  <si>
    <t>Andy Carpenter</t>
  </si>
  <si>
    <t>Keith Mortimore</t>
  </si>
  <si>
    <t>Paul Silk</t>
  </si>
  <si>
    <t>John Elnaugh</t>
  </si>
  <si>
    <t>Chris Berriman</t>
  </si>
  <si>
    <t>Nick Ryan</t>
  </si>
  <si>
    <t>Philip Bailey</t>
  </si>
  <si>
    <t>Mark Clayton</t>
  </si>
  <si>
    <t>Mark Difford</t>
  </si>
  <si>
    <t>John Bath</t>
  </si>
  <si>
    <t>Chris Jeffs</t>
  </si>
  <si>
    <t>Dave Darch</t>
  </si>
  <si>
    <t>Simon Marsh</t>
  </si>
  <si>
    <t>Simon Budd</t>
  </si>
  <si>
    <t>Rob Phillips</t>
  </si>
  <si>
    <t>Chris Cook</t>
  </si>
  <si>
    <t>Portmore Golf Club</t>
  </si>
  <si>
    <t>Thursday 10th April</t>
  </si>
  <si>
    <t>Geoff Garrett</t>
  </si>
  <si>
    <t>Alastair Grieve</t>
  </si>
  <si>
    <t>Jon Beer</t>
  </si>
  <si>
    <t>Jack Bater</t>
  </si>
  <si>
    <t>John Hayman</t>
  </si>
  <si>
    <t>Dave Dendle</t>
  </si>
  <si>
    <t>Mike Brewer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</si>
</sst>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0" fillId="0" borderId="16" xfId="0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6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1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" fontId="5" fillId="0" borderId="17" xfId="0" applyNumberFormat="1" applyFont="1" applyBorder="1"/>
    <xf numFmtId="20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1" fontId="0" fillId="0" borderId="0" xfId="0" applyNumberFormat="1" applyProtection="1">
      <protection locked="0"/>
    </xf>
    <xf numFmtId="20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0" fontId="2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2" borderId="10" xfId="0" applyFill="1" applyBorder="1"/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0" fillId="2" borderId="13" xfId="0" applyFill="1" applyBorder="1"/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65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0" borderId="11" xfId="0" applyNumberFormat="1" applyBorder="1" applyAlignment="1" applyProtection="1">
      <alignment horizontal="center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1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20" fontId="5" fillId="0" borderId="17" xfId="0" applyNumberFormat="1" applyFont="1" applyBorder="1" applyAlignment="1">
      <alignment horizontal="center" vertical="center"/>
    </xf>
    <xf numFmtId="20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0" fontId="0" fillId="0" borderId="9" xfId="0" applyNumberFormat="1" applyBorder="1" applyAlignment="1" applyProtection="1">
      <alignment horizontal="center" vertical="center"/>
      <protection hidden="1"/>
    </xf>
    <xf numFmtId="20" fontId="0" fillId="0" borderId="19" xfId="0" applyNumberFormat="1" applyBorder="1" applyAlignment="1" applyProtection="1">
      <alignment horizontal="center" vertical="center"/>
      <protection hidden="1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3"/>
  <sheetViews>
    <sheetView tabSelected="1" topLeftCell="A19" zoomScaleNormal="100" workbookViewId="0">
      <selection activeCell="S11" sqref="S11"/>
    </sheetView>
  </sheetViews>
  <sheetFormatPr defaultColWidth="8.85546875" defaultRowHeight="15" x14ac:dyDescent="0.25"/>
  <cols>
    <col min="1" max="1" width="10.5703125" style="10" customWidth="1"/>
    <col min="2" max="2" width="20.42578125" style="8" customWidth="1"/>
    <col min="3" max="3" width="25.85546875" style="8" customWidth="1"/>
    <col min="4" max="4" width="9.140625" style="3"/>
    <col min="5" max="5" width="8.85546875" style="3"/>
    <col min="6" max="6" width="9" style="11" customWidth="1"/>
    <col min="7" max="7" width="7" style="8" customWidth="1"/>
    <col min="8" max="8" width="1.42578125" style="8" customWidth="1"/>
    <col min="9" max="9" width="19.42578125" style="8" customWidth="1"/>
    <col min="10" max="10" width="27.42578125" style="8" customWidth="1"/>
    <col min="11" max="12" width="9.140625" style="3" customWidth="1"/>
    <col min="13" max="13" width="9" style="3" customWidth="1"/>
    <col min="14" max="14" width="7.85546875" style="8" customWidth="1"/>
    <col min="15" max="15" width="1.85546875" style="8" customWidth="1"/>
    <col min="16" max="16" width="3.140625" style="8" customWidth="1"/>
    <col min="17" max="16384" width="8.85546875" style="8"/>
  </cols>
  <sheetData>
    <row r="2" spans="1:26" ht="21" x14ac:dyDescent="0.25">
      <c r="A2" s="49" t="s">
        <v>10</v>
      </c>
      <c r="B2" s="103" t="s">
        <v>39</v>
      </c>
      <c r="C2" s="104"/>
      <c r="D2" s="6"/>
      <c r="E2" s="6"/>
      <c r="F2" s="105" t="s">
        <v>40</v>
      </c>
      <c r="G2" s="105"/>
      <c r="H2" s="105"/>
      <c r="I2" s="105"/>
      <c r="J2" s="53" t="s">
        <v>25</v>
      </c>
      <c r="K2" s="56">
        <v>124</v>
      </c>
      <c r="L2" s="6"/>
    </row>
    <row r="3" spans="1:26" ht="21" x14ac:dyDescent="0.25">
      <c r="A3" s="5"/>
      <c r="B3" s="34"/>
      <c r="D3" s="6"/>
      <c r="E3" s="6"/>
      <c r="F3" s="33"/>
      <c r="G3" s="33"/>
      <c r="H3" s="33"/>
      <c r="I3" s="33"/>
      <c r="J3" s="53" t="s">
        <v>27</v>
      </c>
      <c r="K3" s="56">
        <v>68.8</v>
      </c>
      <c r="L3" s="6"/>
    </row>
    <row r="4" spans="1:26" ht="21" x14ac:dyDescent="0.25">
      <c r="A4" s="5"/>
      <c r="B4" s="34"/>
      <c r="D4" s="6"/>
      <c r="E4" s="6"/>
      <c r="F4" s="33"/>
      <c r="G4" s="33"/>
      <c r="H4" s="33"/>
      <c r="I4" s="33"/>
      <c r="J4" s="53" t="s">
        <v>28</v>
      </c>
      <c r="K4" s="56">
        <v>72</v>
      </c>
      <c r="L4" s="6"/>
    </row>
    <row r="5" spans="1:26" ht="21" customHeight="1" x14ac:dyDescent="0.25">
      <c r="A5" s="5"/>
      <c r="B5" s="7"/>
      <c r="C5" s="7"/>
      <c r="D5" s="6"/>
      <c r="E5" s="6"/>
      <c r="F5" s="9"/>
      <c r="G5" s="9"/>
      <c r="J5" s="53" t="s">
        <v>26</v>
      </c>
      <c r="K5" s="56" t="s">
        <v>38</v>
      </c>
    </row>
    <row r="6" spans="1:26" ht="42" customHeight="1" x14ac:dyDescent="0.25">
      <c r="B6" s="50" t="s">
        <v>0</v>
      </c>
      <c r="C6" s="32" t="s">
        <v>8</v>
      </c>
      <c r="D6" s="51" t="s">
        <v>9</v>
      </c>
      <c r="E6" s="51" t="s">
        <v>19</v>
      </c>
      <c r="F6" s="2"/>
      <c r="G6"/>
      <c r="H6"/>
      <c r="I6"/>
      <c r="J6" s="52" t="s">
        <v>30</v>
      </c>
      <c r="K6" s="57">
        <v>0.85</v>
      </c>
      <c r="M6" s="1"/>
    </row>
    <row r="7" spans="1:26" x14ac:dyDescent="0.2">
      <c r="A7" s="58" t="s">
        <v>3</v>
      </c>
      <c r="B7" s="31" t="s">
        <v>41</v>
      </c>
      <c r="C7" s="29">
        <f>SUMPRODUCT(LARGE(G15:G26,{1,2,3,4,5}))</f>
        <v>203</v>
      </c>
      <c r="D7" s="59"/>
      <c r="E7" s="28">
        <f>MIN(G15:G26)</f>
        <v>37</v>
      </c>
      <c r="I7" s="12" t="s">
        <v>18</v>
      </c>
      <c r="J7" s="55">
        <v>0.54374999999999996</v>
      </c>
      <c r="S7" s="54"/>
    </row>
    <row r="8" spans="1:26" x14ac:dyDescent="0.2">
      <c r="A8" s="58" t="s">
        <v>4</v>
      </c>
      <c r="B8" s="31" t="s">
        <v>42</v>
      </c>
      <c r="C8" s="29">
        <f>SUMPRODUCT(LARGE(N15:N26,{1,2,3,4,5}))</f>
        <v>176</v>
      </c>
      <c r="D8" s="59"/>
      <c r="E8" s="28">
        <f>MIN(N15:N26)</f>
        <v>31</v>
      </c>
      <c r="I8" s="12" t="s">
        <v>31</v>
      </c>
      <c r="J8" s="60">
        <v>9</v>
      </c>
    </row>
    <row r="9" spans="1:26" x14ac:dyDescent="0.25">
      <c r="A9" s="58" t="s">
        <v>5</v>
      </c>
      <c r="B9" s="31"/>
      <c r="C9" s="29" t="e">
        <f>SUMPRODUCT(LARGE(G28:G39,{1,2,3,4,5}))</f>
        <v>#NUM!</v>
      </c>
      <c r="D9" s="59"/>
      <c r="E9" s="28">
        <f>MIN(G28:G38)</f>
        <v>0</v>
      </c>
      <c r="K9" s="110" t="s">
        <v>22</v>
      </c>
      <c r="L9" s="111"/>
      <c r="M9" s="111"/>
      <c r="N9" s="111"/>
      <c r="O9" s="35"/>
    </row>
    <row r="10" spans="1:26" x14ac:dyDescent="0.25">
      <c r="A10" s="58" t="s">
        <v>6</v>
      </c>
      <c r="B10" s="31"/>
      <c r="C10" s="29" cm="1">
        <f t="array" ref="C10">SUMPRODUCT(LARGE(G50:G61,{1,2,3,4,5}))</f>
        <v>0</v>
      </c>
      <c r="D10" s="59"/>
      <c r="E10" s="29">
        <f>MIN(G50:G61)</f>
        <v>0</v>
      </c>
      <c r="K10" s="111"/>
      <c r="L10" s="111"/>
      <c r="M10" s="111"/>
      <c r="N10" s="111"/>
      <c r="O10" s="35"/>
    </row>
    <row r="11" spans="1:26" x14ac:dyDescent="0.25">
      <c r="A11" s="58" t="s">
        <v>7</v>
      </c>
      <c r="B11" s="31"/>
      <c r="C11" s="29">
        <f>SUMPRODUCT(LARGE(O50:O61,{1,2,3,4,5}))</f>
        <v>0</v>
      </c>
      <c r="D11" s="59"/>
      <c r="E11" s="29">
        <f>MIN(O50:O61)</f>
        <v>0</v>
      </c>
      <c r="K11" s="111"/>
      <c r="L11" s="111"/>
      <c r="M11" s="111"/>
      <c r="N11" s="111"/>
      <c r="O11" s="35"/>
    </row>
    <row r="12" spans="1:26" ht="27.75" customHeight="1" x14ac:dyDescent="0.2">
      <c r="O12" s="36"/>
    </row>
    <row r="13" spans="1:26" s="19" customFormat="1" ht="29.25" customHeight="1" x14ac:dyDescent="0.2">
      <c r="A13" s="13" t="s">
        <v>11</v>
      </c>
      <c r="B13" s="14" t="s">
        <v>0</v>
      </c>
      <c r="C13" s="15" t="s">
        <v>2</v>
      </c>
      <c r="D13" s="16" t="s">
        <v>17</v>
      </c>
      <c r="E13" s="16" t="s">
        <v>29</v>
      </c>
      <c r="F13" s="17" t="s">
        <v>23</v>
      </c>
      <c r="G13" s="16" t="s">
        <v>1</v>
      </c>
      <c r="H13" s="18"/>
      <c r="I13" s="14" t="s">
        <v>0</v>
      </c>
      <c r="J13" s="15" t="s">
        <v>2</v>
      </c>
      <c r="K13" s="16" t="s">
        <v>17</v>
      </c>
      <c r="L13" s="16" t="s">
        <v>29</v>
      </c>
      <c r="M13" s="17" t="s">
        <v>23</v>
      </c>
      <c r="N13" s="27" t="s">
        <v>1</v>
      </c>
      <c r="O13" s="37"/>
    </row>
    <row r="14" spans="1:26" ht="15.75" thickBot="1" x14ac:dyDescent="0.3">
      <c r="A14" s="20"/>
      <c r="B14" s="21"/>
      <c r="C14" s="61"/>
      <c r="D14" s="62"/>
      <c r="E14" s="62"/>
      <c r="F14" s="63"/>
      <c r="G14" s="21"/>
      <c r="I14" s="21"/>
      <c r="J14" s="61"/>
      <c r="K14" s="62"/>
      <c r="L14" s="62"/>
      <c r="M14" s="62"/>
      <c r="N14" s="21"/>
      <c r="O14" s="36"/>
    </row>
    <row r="15" spans="1:26" x14ac:dyDescent="0.25">
      <c r="A15" s="91">
        <f>J7</f>
        <v>0.54374999999999996</v>
      </c>
      <c r="B15" s="106" t="str">
        <f>B7</f>
        <v>Stover</v>
      </c>
      <c r="C15" s="64" t="s">
        <v>43</v>
      </c>
      <c r="D15" s="65">
        <v>8.8000000000000007</v>
      </c>
      <c r="E15" s="79">
        <f>D15*$K$2/113+($K$3-$K$4)</f>
        <v>6.4566371681415902</v>
      </c>
      <c r="F15" s="67">
        <f>IF((ROUND(E15*$K$6,0))&gt;=24,24,(ROUND(E15*$K$6,0)))</f>
        <v>5</v>
      </c>
      <c r="G15" s="94">
        <v>40</v>
      </c>
      <c r="H15" s="22"/>
      <c r="I15" s="100" t="str">
        <f>B8</f>
        <v>Portmore</v>
      </c>
      <c r="J15" s="72" t="s">
        <v>54</v>
      </c>
      <c r="K15" s="78">
        <v>15.9</v>
      </c>
      <c r="L15" s="79">
        <f>K15*$K$2/113+($K$3-$K$4)</f>
        <v>14.247787610619469</v>
      </c>
      <c r="M15" s="67">
        <f>IF((ROUND(L15*$K$6,0))&gt;=24,24,(ROUND(L15*$K$6,0)))</f>
        <v>12</v>
      </c>
      <c r="N15" s="94">
        <v>31</v>
      </c>
      <c r="O15" s="38"/>
      <c r="Q15" s="92" t="s">
        <v>12</v>
      </c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5.75" thickBot="1" x14ac:dyDescent="0.3">
      <c r="A16" s="91"/>
      <c r="B16" s="106"/>
      <c r="C16" s="68" t="s">
        <v>44</v>
      </c>
      <c r="D16" s="69">
        <v>12.1</v>
      </c>
      <c r="E16" s="80">
        <f t="shared" ref="E16:E46" si="0">D16*$K$2/113+($K$3-$K$4)</f>
        <v>10.077876106194687</v>
      </c>
      <c r="F16" s="71">
        <f t="shared" ref="F16:F46" si="1">IF((ROUND(E16*$K$6,0))&gt;=24,24,(ROUND(E16*$K$6,0)))</f>
        <v>9</v>
      </c>
      <c r="G16" s="95"/>
      <c r="H16" s="23"/>
      <c r="I16" s="101"/>
      <c r="J16" s="73" t="s">
        <v>55</v>
      </c>
      <c r="K16" s="78">
        <v>12.6</v>
      </c>
      <c r="L16" s="80">
        <f t="shared" ref="L16:L46" si="2">K16*$K$2/113+($K$3-$K$4)</f>
        <v>10.626548672566368</v>
      </c>
      <c r="M16" s="71">
        <f t="shared" ref="M16:M46" si="3">IF((ROUND(L16*$K$6,0))&gt;=24,24,(ROUND(L16*$K$6,0)))</f>
        <v>9</v>
      </c>
      <c r="N16" s="95"/>
      <c r="O16" s="38"/>
      <c r="P16" s="21">
        <v>1</v>
      </c>
      <c r="Q16" s="90" t="s">
        <v>35</v>
      </c>
      <c r="R16" s="90"/>
      <c r="S16" s="90"/>
      <c r="T16" s="90"/>
      <c r="U16" s="90"/>
      <c r="V16" s="90"/>
      <c r="W16" s="90"/>
      <c r="X16" s="90"/>
      <c r="Y16" s="90"/>
      <c r="Z16" s="90"/>
    </row>
    <row r="17" spans="1:26" x14ac:dyDescent="0.25">
      <c r="A17" s="91">
        <f t="shared" ref="A17:A21" si="4">A15+TIME(0,$J$8,0)</f>
        <v>0.54999999999999993</v>
      </c>
      <c r="B17" s="106"/>
      <c r="C17" s="64" t="s">
        <v>45</v>
      </c>
      <c r="D17" s="65">
        <v>11.9</v>
      </c>
      <c r="E17" s="79">
        <f t="shared" si="0"/>
        <v>9.8584070796460157</v>
      </c>
      <c r="F17" s="67">
        <f t="shared" si="1"/>
        <v>8</v>
      </c>
      <c r="G17" s="94">
        <v>37</v>
      </c>
      <c r="H17" s="23"/>
      <c r="I17" s="101"/>
      <c r="J17" s="72" t="s">
        <v>56</v>
      </c>
      <c r="K17" s="78">
        <v>12</v>
      </c>
      <c r="L17" s="79">
        <f t="shared" si="2"/>
        <v>9.9681415929203503</v>
      </c>
      <c r="M17" s="67">
        <f t="shared" si="3"/>
        <v>8</v>
      </c>
      <c r="N17" s="94">
        <v>33</v>
      </c>
      <c r="O17" s="38"/>
      <c r="P17" s="21">
        <v>2</v>
      </c>
      <c r="Q17" s="90" t="s">
        <v>13</v>
      </c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thickBot="1" x14ac:dyDescent="0.3">
      <c r="A18" s="91"/>
      <c r="B18" s="106"/>
      <c r="C18" s="68" t="s">
        <v>46</v>
      </c>
      <c r="D18" s="69">
        <v>11.3</v>
      </c>
      <c r="E18" s="80">
        <f t="shared" si="0"/>
        <v>9.1999999999999975</v>
      </c>
      <c r="F18" s="71">
        <f t="shared" si="1"/>
        <v>8</v>
      </c>
      <c r="G18" s="95"/>
      <c r="H18" s="23"/>
      <c r="I18" s="101"/>
      <c r="J18" s="73" t="s">
        <v>57</v>
      </c>
      <c r="K18" s="78">
        <v>15.1</v>
      </c>
      <c r="L18" s="80">
        <f t="shared" si="2"/>
        <v>13.369911504424774</v>
      </c>
      <c r="M18" s="71">
        <f t="shared" si="3"/>
        <v>11</v>
      </c>
      <c r="N18" s="95"/>
      <c r="O18" s="38"/>
      <c r="P18" s="21">
        <v>3</v>
      </c>
      <c r="Q18" s="90" t="s">
        <v>33</v>
      </c>
      <c r="R18" s="90"/>
      <c r="S18" s="90"/>
      <c r="T18" s="90"/>
      <c r="U18" s="90"/>
      <c r="V18" s="90"/>
      <c r="W18" s="90"/>
      <c r="X18" s="90"/>
      <c r="Y18" s="90"/>
      <c r="Z18" s="90"/>
    </row>
    <row r="19" spans="1:26" x14ac:dyDescent="0.25">
      <c r="A19" s="91">
        <f t="shared" si="4"/>
        <v>0.55624999999999991</v>
      </c>
      <c r="B19" s="106"/>
      <c r="C19" s="64" t="s">
        <v>47</v>
      </c>
      <c r="D19" s="65">
        <v>11</v>
      </c>
      <c r="E19" s="79">
        <f t="shared" si="0"/>
        <v>8.8707964601769884</v>
      </c>
      <c r="F19" s="67">
        <f t="shared" si="1"/>
        <v>8</v>
      </c>
      <c r="G19" s="94">
        <v>39</v>
      </c>
      <c r="H19" s="23"/>
      <c r="I19" s="101"/>
      <c r="J19" s="72" t="s">
        <v>58</v>
      </c>
      <c r="K19" s="78">
        <v>14.7</v>
      </c>
      <c r="L19" s="79">
        <f t="shared" si="2"/>
        <v>12.930973451327432</v>
      </c>
      <c r="M19" s="67">
        <f t="shared" si="3"/>
        <v>11</v>
      </c>
      <c r="N19" s="94">
        <v>35</v>
      </c>
      <c r="O19" s="38"/>
      <c r="P19" s="21">
        <v>4</v>
      </c>
      <c r="Q19" s="90" t="s">
        <v>24</v>
      </c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" customHeight="1" thickBot="1" x14ac:dyDescent="0.3">
      <c r="A20" s="91"/>
      <c r="B20" s="106"/>
      <c r="C20" s="68" t="s">
        <v>48</v>
      </c>
      <c r="D20" s="69">
        <v>15</v>
      </c>
      <c r="E20" s="80">
        <f t="shared" si="0"/>
        <v>13.260176991150441</v>
      </c>
      <c r="F20" s="71">
        <f t="shared" si="1"/>
        <v>11</v>
      </c>
      <c r="G20" s="95"/>
      <c r="H20" s="23"/>
      <c r="I20" s="101"/>
      <c r="J20" s="73" t="s">
        <v>59</v>
      </c>
      <c r="K20" s="78">
        <v>18.600000000000001</v>
      </c>
      <c r="L20" s="80">
        <f t="shared" si="2"/>
        <v>17.210619469026547</v>
      </c>
      <c r="M20" s="71">
        <f t="shared" si="3"/>
        <v>15</v>
      </c>
      <c r="N20" s="95"/>
      <c r="O20" s="38"/>
      <c r="P20" s="86">
        <v>5</v>
      </c>
      <c r="Q20" s="87" t="s">
        <v>15</v>
      </c>
      <c r="R20" s="87"/>
      <c r="S20" s="87"/>
      <c r="T20" s="87"/>
      <c r="U20" s="87"/>
      <c r="V20" s="87"/>
      <c r="W20" s="87"/>
      <c r="X20" s="87"/>
      <c r="Y20" s="87"/>
      <c r="Z20" s="87"/>
    </row>
    <row r="21" spans="1:26" x14ac:dyDescent="0.25">
      <c r="A21" s="91">
        <f t="shared" si="4"/>
        <v>0.56249999999999989</v>
      </c>
      <c r="B21" s="106"/>
      <c r="C21" s="64" t="s">
        <v>49</v>
      </c>
      <c r="D21" s="65">
        <v>9.6</v>
      </c>
      <c r="E21" s="79">
        <f t="shared" si="0"/>
        <v>7.3345132743362793</v>
      </c>
      <c r="F21" s="67">
        <f t="shared" si="1"/>
        <v>6</v>
      </c>
      <c r="G21" s="94">
        <v>44</v>
      </c>
      <c r="H21" s="23"/>
      <c r="I21" s="101"/>
      <c r="J21" s="72" t="s">
        <v>60</v>
      </c>
      <c r="K21" s="78">
        <v>22.9</v>
      </c>
      <c r="L21" s="79">
        <f t="shared" si="2"/>
        <v>21.929203539823007</v>
      </c>
      <c r="M21" s="67">
        <f t="shared" si="3"/>
        <v>19</v>
      </c>
      <c r="N21" s="94">
        <v>34</v>
      </c>
      <c r="O21" s="38"/>
      <c r="P21" s="86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thickBot="1" x14ac:dyDescent="0.3">
      <c r="A22" s="91"/>
      <c r="B22" s="106"/>
      <c r="C22" s="68" t="s">
        <v>50</v>
      </c>
      <c r="D22" s="69">
        <v>11.7</v>
      </c>
      <c r="E22" s="80">
        <f t="shared" si="0"/>
        <v>9.6389380530973412</v>
      </c>
      <c r="F22" s="71">
        <f t="shared" si="1"/>
        <v>8</v>
      </c>
      <c r="G22" s="95"/>
      <c r="H22" s="23"/>
      <c r="I22" s="101"/>
      <c r="J22" s="73" t="s">
        <v>61</v>
      </c>
      <c r="K22" s="78">
        <v>24.6</v>
      </c>
      <c r="L22" s="80">
        <f t="shared" si="2"/>
        <v>23.794690265486725</v>
      </c>
      <c r="M22" s="71">
        <f t="shared" si="3"/>
        <v>20</v>
      </c>
      <c r="N22" s="95"/>
      <c r="O22" s="38"/>
      <c r="P22" s="21">
        <v>6</v>
      </c>
      <c r="Q22" s="90" t="s">
        <v>16</v>
      </c>
      <c r="R22" s="90"/>
      <c r="S22" s="90"/>
      <c r="T22" s="90"/>
      <c r="U22" s="90"/>
      <c r="V22" s="90"/>
      <c r="W22" s="90"/>
      <c r="X22" s="90"/>
      <c r="Y22" s="90"/>
      <c r="Z22" s="90"/>
    </row>
    <row r="23" spans="1:26" x14ac:dyDescent="0.25">
      <c r="A23" s="91">
        <f t="shared" ref="A23" si="5">A21+TIME(0,$J$8,0)</f>
        <v>0.56874999999999987</v>
      </c>
      <c r="B23" s="106"/>
      <c r="C23" s="64" t="s">
        <v>51</v>
      </c>
      <c r="D23" s="65">
        <v>8.1</v>
      </c>
      <c r="E23" s="79">
        <f t="shared" si="0"/>
        <v>5.6884955752212356</v>
      </c>
      <c r="F23" s="67">
        <f t="shared" si="1"/>
        <v>5</v>
      </c>
      <c r="G23" s="94">
        <v>43</v>
      </c>
      <c r="H23" s="23"/>
      <c r="I23" s="101"/>
      <c r="J23" s="72" t="s">
        <v>62</v>
      </c>
      <c r="K23" s="78">
        <v>18.5</v>
      </c>
      <c r="L23" s="79">
        <f t="shared" si="2"/>
        <v>17.10088495575221</v>
      </c>
      <c r="M23" s="67">
        <f t="shared" si="3"/>
        <v>15</v>
      </c>
      <c r="N23" s="94">
        <v>36</v>
      </c>
      <c r="O23" s="38"/>
      <c r="P23" s="21">
        <v>7</v>
      </c>
      <c r="Q23" s="90" t="s">
        <v>32</v>
      </c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thickBot="1" x14ac:dyDescent="0.3">
      <c r="A24" s="91"/>
      <c r="B24" s="106"/>
      <c r="C24" s="68" t="s">
        <v>52</v>
      </c>
      <c r="D24" s="69">
        <v>20.399999999999999</v>
      </c>
      <c r="E24" s="80">
        <f t="shared" si="0"/>
        <v>19.185840707964598</v>
      </c>
      <c r="F24" s="71">
        <f t="shared" si="1"/>
        <v>16</v>
      </c>
      <c r="G24" s="95"/>
      <c r="H24" s="23"/>
      <c r="I24" s="101"/>
      <c r="J24" s="73" t="s">
        <v>63</v>
      </c>
      <c r="K24" s="78">
        <v>13.2</v>
      </c>
      <c r="L24" s="80">
        <f t="shared" si="2"/>
        <v>11.284955752212387</v>
      </c>
      <c r="M24" s="71">
        <f t="shared" si="3"/>
        <v>10</v>
      </c>
      <c r="N24" s="95"/>
      <c r="O24" s="38"/>
      <c r="P24" s="21">
        <v>8</v>
      </c>
      <c r="Q24" s="90" t="s">
        <v>14</v>
      </c>
      <c r="R24" s="90"/>
      <c r="S24" s="90"/>
      <c r="T24" s="90"/>
      <c r="U24" s="90"/>
      <c r="V24" s="90"/>
      <c r="W24" s="90"/>
      <c r="X24" s="90"/>
      <c r="Y24" s="90"/>
      <c r="Z24" s="90"/>
    </row>
    <row r="25" spans="1:26" x14ac:dyDescent="0.25">
      <c r="A25" s="91">
        <f t="shared" ref="A25" si="6">A23+TIME(0,$J$8,0)</f>
        <v>0.57499999999999984</v>
      </c>
      <c r="B25" s="106"/>
      <c r="C25" s="64" t="s">
        <v>53</v>
      </c>
      <c r="D25" s="65">
        <v>8.6999999999999993</v>
      </c>
      <c r="E25" s="79">
        <f t="shared" si="0"/>
        <v>6.3469026548672538</v>
      </c>
      <c r="F25" s="67">
        <f t="shared" si="1"/>
        <v>5</v>
      </c>
      <c r="G25" s="94">
        <v>37</v>
      </c>
      <c r="H25" s="23"/>
      <c r="I25" s="101"/>
      <c r="J25" s="72" t="s">
        <v>64</v>
      </c>
      <c r="K25" s="78">
        <v>20.2</v>
      </c>
      <c r="L25" s="79">
        <f t="shared" si="2"/>
        <v>18.966371681415925</v>
      </c>
      <c r="M25" s="67">
        <f t="shared" si="3"/>
        <v>16</v>
      </c>
      <c r="N25" s="94">
        <v>38</v>
      </c>
      <c r="O25" s="38"/>
      <c r="P25" s="21">
        <v>9</v>
      </c>
      <c r="Q25" s="90" t="s">
        <v>20</v>
      </c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thickBot="1" x14ac:dyDescent="0.3">
      <c r="A26" s="91"/>
      <c r="B26" s="106"/>
      <c r="C26" s="68" t="s">
        <v>65</v>
      </c>
      <c r="D26" s="69">
        <v>10.5</v>
      </c>
      <c r="E26" s="80">
        <f t="shared" si="0"/>
        <v>8.3221238938053066</v>
      </c>
      <c r="F26" s="71">
        <f t="shared" si="1"/>
        <v>7</v>
      </c>
      <c r="G26" s="95"/>
      <c r="H26" s="24"/>
      <c r="I26" s="102"/>
      <c r="J26" s="73" t="s">
        <v>66</v>
      </c>
      <c r="K26" s="78">
        <v>16.600000000000001</v>
      </c>
      <c r="L26" s="80">
        <f t="shared" si="2"/>
        <v>15.01592920353982</v>
      </c>
      <c r="M26" s="71">
        <f t="shared" si="3"/>
        <v>13</v>
      </c>
      <c r="N26" s="95"/>
      <c r="O26" s="38"/>
      <c r="P26" s="21">
        <v>10</v>
      </c>
      <c r="Q26" s="90" t="s">
        <v>21</v>
      </c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4.45" customHeight="1" thickBot="1" x14ac:dyDescent="0.3">
      <c r="A27" s="25"/>
      <c r="B27" s="21"/>
      <c r="C27" s="30"/>
      <c r="D27" s="74"/>
      <c r="E27" s="75"/>
      <c r="F27" s="76"/>
      <c r="G27" s="4"/>
      <c r="I27" s="30"/>
      <c r="J27" s="30"/>
      <c r="K27" s="74"/>
      <c r="L27" s="75"/>
      <c r="M27" s="76"/>
      <c r="N27" s="4"/>
      <c r="O27" s="39"/>
      <c r="P27" s="86">
        <v>11</v>
      </c>
      <c r="Q27" s="87" t="s">
        <v>36</v>
      </c>
      <c r="R27" s="87"/>
      <c r="S27" s="87"/>
      <c r="T27" s="87"/>
      <c r="U27" s="87"/>
      <c r="V27" s="87"/>
      <c r="W27" s="87"/>
      <c r="X27" s="87"/>
      <c r="Y27" s="87"/>
      <c r="Z27" s="87"/>
    </row>
    <row r="28" spans="1:26" x14ac:dyDescent="0.25">
      <c r="A28" s="96">
        <f>A25+TIME(0,$J$8,0)</f>
        <v>0.58124999999999982</v>
      </c>
      <c r="B28" s="107">
        <f>B9</f>
        <v>0</v>
      </c>
      <c r="C28" s="72"/>
      <c r="D28" s="65"/>
      <c r="E28" s="66">
        <f t="shared" si="0"/>
        <v>-3.2000000000000028</v>
      </c>
      <c r="F28" s="67">
        <f t="shared" si="1"/>
        <v>-3</v>
      </c>
      <c r="G28" s="98"/>
      <c r="H28" s="22"/>
      <c r="I28" s="100">
        <f>B10</f>
        <v>0</v>
      </c>
      <c r="J28" s="72"/>
      <c r="K28" s="65"/>
      <c r="L28" s="66">
        <f t="shared" si="2"/>
        <v>-3.2000000000000028</v>
      </c>
      <c r="M28" s="67">
        <f t="shared" si="3"/>
        <v>-3</v>
      </c>
      <c r="N28" s="94"/>
      <c r="O28" s="38"/>
      <c r="P28" s="86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4.45" customHeight="1" thickBot="1" x14ac:dyDescent="0.3">
      <c r="A29" s="97"/>
      <c r="B29" s="108"/>
      <c r="C29" s="73"/>
      <c r="D29" s="69"/>
      <c r="E29" s="70">
        <f t="shared" si="0"/>
        <v>-3.2000000000000028</v>
      </c>
      <c r="F29" s="71">
        <f t="shared" si="1"/>
        <v>-3</v>
      </c>
      <c r="G29" s="99"/>
      <c r="H29" s="23"/>
      <c r="I29" s="101"/>
      <c r="J29" s="73"/>
      <c r="K29" s="69"/>
      <c r="L29" s="70">
        <f t="shared" si="2"/>
        <v>-3.2000000000000028</v>
      </c>
      <c r="M29" s="71">
        <f t="shared" si="3"/>
        <v>-3</v>
      </c>
      <c r="N29" s="95"/>
      <c r="O29" s="38"/>
      <c r="P29" s="86">
        <v>12</v>
      </c>
      <c r="Q29" s="88" t="s">
        <v>37</v>
      </c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4.45" customHeight="1" x14ac:dyDescent="0.25">
      <c r="A30" s="96">
        <f>A28+TIME(0,$J$8,0)</f>
        <v>0.5874999999999998</v>
      </c>
      <c r="B30" s="108"/>
      <c r="C30" s="72"/>
      <c r="D30" s="65"/>
      <c r="E30" s="66">
        <f t="shared" si="0"/>
        <v>-3.2000000000000028</v>
      </c>
      <c r="F30" s="67">
        <f t="shared" si="1"/>
        <v>-3</v>
      </c>
      <c r="G30" s="98"/>
      <c r="H30" s="23"/>
      <c r="I30" s="101"/>
      <c r="J30" s="72"/>
      <c r="K30" s="65"/>
      <c r="L30" s="66">
        <f t="shared" si="2"/>
        <v>-3.2000000000000028</v>
      </c>
      <c r="M30" s="67">
        <f t="shared" si="3"/>
        <v>-3</v>
      </c>
      <c r="N30" s="94"/>
      <c r="O30" s="38"/>
      <c r="P30" s="86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5.75" thickBot="1" x14ac:dyDescent="0.3">
      <c r="A31" s="97"/>
      <c r="B31" s="108"/>
      <c r="C31" s="73"/>
      <c r="D31" s="77"/>
      <c r="E31" s="70">
        <f t="shared" si="0"/>
        <v>-3.2000000000000028</v>
      </c>
      <c r="F31" s="71">
        <f t="shared" si="1"/>
        <v>-3</v>
      </c>
      <c r="G31" s="99"/>
      <c r="H31" s="23"/>
      <c r="I31" s="101"/>
      <c r="J31" s="73"/>
      <c r="K31" s="69"/>
      <c r="L31" s="70">
        <f t="shared" si="2"/>
        <v>-3.2000000000000028</v>
      </c>
      <c r="M31" s="71">
        <f t="shared" si="3"/>
        <v>-3</v>
      </c>
      <c r="N31" s="95"/>
      <c r="O31" s="38"/>
      <c r="P31" s="86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x14ac:dyDescent="0.25">
      <c r="A32" s="96">
        <f t="shared" ref="A32" si="7">A30+TIME(0,$J$8,0)</f>
        <v>0.59374999999999978</v>
      </c>
      <c r="B32" s="108"/>
      <c r="C32" s="72"/>
      <c r="D32" s="65"/>
      <c r="E32" s="66">
        <f t="shared" si="0"/>
        <v>-3.2000000000000028</v>
      </c>
      <c r="F32" s="67">
        <f t="shared" si="1"/>
        <v>-3</v>
      </c>
      <c r="G32" s="98"/>
      <c r="H32" s="23"/>
      <c r="I32" s="101"/>
      <c r="J32" s="72"/>
      <c r="K32" s="65"/>
      <c r="L32" s="66">
        <f t="shared" si="2"/>
        <v>-3.2000000000000028</v>
      </c>
      <c r="M32" s="67">
        <f t="shared" si="3"/>
        <v>-3</v>
      </c>
      <c r="N32" s="94"/>
      <c r="O32" s="38"/>
    </row>
    <row r="33" spans="1:15" ht="15.75" thickBot="1" x14ac:dyDescent="0.3">
      <c r="A33" s="97"/>
      <c r="B33" s="108"/>
      <c r="C33" s="73"/>
      <c r="D33" s="77"/>
      <c r="E33" s="70">
        <f t="shared" si="0"/>
        <v>-3.2000000000000028</v>
      </c>
      <c r="F33" s="71">
        <f t="shared" si="1"/>
        <v>-3</v>
      </c>
      <c r="G33" s="99"/>
      <c r="H33" s="23"/>
      <c r="I33" s="102"/>
      <c r="J33" s="73"/>
      <c r="K33" s="69"/>
      <c r="L33" s="70">
        <f t="shared" si="2"/>
        <v>-3.2000000000000028</v>
      </c>
      <c r="M33" s="71">
        <f t="shared" si="3"/>
        <v>-3</v>
      </c>
      <c r="N33" s="95"/>
      <c r="O33" s="38"/>
    </row>
    <row r="34" spans="1:15" x14ac:dyDescent="0.25">
      <c r="A34" s="96">
        <f t="shared" ref="A34" si="8">A32+TIME(0,$J$8,0)</f>
        <v>0.59999999999999976</v>
      </c>
      <c r="B34" s="108"/>
      <c r="C34" s="72"/>
      <c r="D34" s="65"/>
      <c r="E34" s="66">
        <f t="shared" si="0"/>
        <v>-3.2000000000000028</v>
      </c>
      <c r="F34" s="67">
        <f t="shared" si="1"/>
        <v>-3</v>
      </c>
      <c r="G34" s="98"/>
      <c r="H34" s="23"/>
      <c r="I34" s="100">
        <f>B11</f>
        <v>0</v>
      </c>
      <c r="J34" s="72"/>
      <c r="K34" s="65"/>
      <c r="L34" s="66">
        <f t="shared" si="2"/>
        <v>-3.2000000000000028</v>
      </c>
      <c r="M34" s="67">
        <f t="shared" si="3"/>
        <v>-3</v>
      </c>
      <c r="N34" s="94"/>
      <c r="O34" s="38"/>
    </row>
    <row r="35" spans="1:15" ht="15.75" thickBot="1" x14ac:dyDescent="0.3">
      <c r="A35" s="97"/>
      <c r="B35" s="108"/>
      <c r="C35" s="73"/>
      <c r="D35" s="69"/>
      <c r="E35" s="70">
        <f t="shared" si="0"/>
        <v>-3.2000000000000028</v>
      </c>
      <c r="F35" s="71">
        <f t="shared" si="1"/>
        <v>-3</v>
      </c>
      <c r="G35" s="99"/>
      <c r="H35" s="23"/>
      <c r="I35" s="101"/>
      <c r="J35" s="73"/>
      <c r="K35" s="69"/>
      <c r="L35" s="70">
        <f t="shared" si="2"/>
        <v>-3.2000000000000028</v>
      </c>
      <c r="M35" s="71">
        <f t="shared" si="3"/>
        <v>-3</v>
      </c>
      <c r="N35" s="95"/>
      <c r="O35" s="38"/>
    </row>
    <row r="36" spans="1:15" x14ac:dyDescent="0.25">
      <c r="A36" s="96">
        <f t="shared" ref="A36" si="9">A34+TIME(0,$J$8,0)</f>
        <v>0.60624999999999973</v>
      </c>
      <c r="B36" s="108"/>
      <c r="C36" s="72"/>
      <c r="D36" s="65"/>
      <c r="E36" s="66">
        <f t="shared" si="0"/>
        <v>-3.2000000000000028</v>
      </c>
      <c r="F36" s="67">
        <f t="shared" si="1"/>
        <v>-3</v>
      </c>
      <c r="G36" s="98"/>
      <c r="H36" s="23"/>
      <c r="I36" s="101"/>
      <c r="J36" s="72"/>
      <c r="K36" s="65"/>
      <c r="L36" s="66">
        <f t="shared" si="2"/>
        <v>-3.2000000000000028</v>
      </c>
      <c r="M36" s="67">
        <f t="shared" si="3"/>
        <v>-3</v>
      </c>
      <c r="N36" s="94"/>
      <c r="O36" s="38"/>
    </row>
    <row r="37" spans="1:15" ht="15.75" thickBot="1" x14ac:dyDescent="0.3">
      <c r="A37" s="97"/>
      <c r="B37" s="108"/>
      <c r="C37" s="73"/>
      <c r="D37" s="69"/>
      <c r="E37" s="70">
        <f t="shared" si="0"/>
        <v>-3.2000000000000028</v>
      </c>
      <c r="F37" s="71">
        <f t="shared" si="1"/>
        <v>-3</v>
      </c>
      <c r="G37" s="99"/>
      <c r="H37" s="23"/>
      <c r="I37" s="101"/>
      <c r="J37" s="73"/>
      <c r="K37" s="69"/>
      <c r="L37" s="70">
        <f t="shared" si="2"/>
        <v>-3.2000000000000028</v>
      </c>
      <c r="M37" s="71">
        <f t="shared" si="3"/>
        <v>-3</v>
      </c>
      <c r="N37" s="95"/>
      <c r="O37" s="38"/>
    </row>
    <row r="38" spans="1:15" x14ac:dyDescent="0.25">
      <c r="A38" s="96">
        <f t="shared" ref="A38" si="10">A36+TIME(0,$J$8,0)</f>
        <v>0.61249999999999971</v>
      </c>
      <c r="B38" s="108"/>
      <c r="C38" s="72"/>
      <c r="D38" s="65"/>
      <c r="E38" s="66">
        <f t="shared" si="0"/>
        <v>-3.2000000000000028</v>
      </c>
      <c r="F38" s="67">
        <f t="shared" si="1"/>
        <v>-3</v>
      </c>
      <c r="G38" s="98"/>
      <c r="H38" s="23"/>
      <c r="I38" s="101"/>
      <c r="J38" s="72"/>
      <c r="K38" s="65"/>
      <c r="L38" s="66">
        <f t="shared" si="2"/>
        <v>-3.2000000000000028</v>
      </c>
      <c r="M38" s="67">
        <f t="shared" si="3"/>
        <v>-3</v>
      </c>
      <c r="N38" s="94"/>
      <c r="O38" s="38"/>
    </row>
    <row r="39" spans="1:15" ht="15.75" thickBot="1" x14ac:dyDescent="0.3">
      <c r="A39" s="97"/>
      <c r="B39" s="109"/>
      <c r="C39" s="73"/>
      <c r="D39" s="69"/>
      <c r="E39" s="70">
        <f t="shared" si="0"/>
        <v>-3.2000000000000028</v>
      </c>
      <c r="F39" s="71">
        <f t="shared" si="1"/>
        <v>-3</v>
      </c>
      <c r="G39" s="99"/>
      <c r="H39" s="24"/>
      <c r="I39" s="102"/>
      <c r="J39" s="73"/>
      <c r="K39" s="69"/>
      <c r="L39" s="70">
        <f t="shared" si="2"/>
        <v>-3.2000000000000028</v>
      </c>
      <c r="M39" s="71">
        <f t="shared" si="3"/>
        <v>-3</v>
      </c>
      <c r="N39" s="95"/>
      <c r="O39" s="38"/>
    </row>
    <row r="40" spans="1:15" ht="15.75" thickBot="1" x14ac:dyDescent="0.3">
      <c r="A40" s="25"/>
      <c r="B40" s="21"/>
      <c r="C40" s="30"/>
      <c r="D40" s="74"/>
      <c r="E40" s="75"/>
      <c r="F40" s="76"/>
      <c r="G40" s="4"/>
      <c r="I40" s="30"/>
      <c r="J40" s="30"/>
      <c r="K40" s="74"/>
      <c r="L40" s="75"/>
      <c r="M40" s="76"/>
      <c r="N40" s="4"/>
      <c r="O40" s="39"/>
    </row>
    <row r="41" spans="1:15" x14ac:dyDescent="0.25">
      <c r="A41" s="91">
        <f>A38+TIME(0,$J$8,0)</f>
        <v>0.61874999999999969</v>
      </c>
      <c r="B41" s="106">
        <f>B10</f>
        <v>0</v>
      </c>
      <c r="C41" s="72"/>
      <c r="D41" s="65"/>
      <c r="E41" s="66">
        <f t="shared" si="0"/>
        <v>-3.2000000000000028</v>
      </c>
      <c r="F41" s="67">
        <f t="shared" si="1"/>
        <v>-3</v>
      </c>
      <c r="G41" s="94"/>
      <c r="H41" s="22"/>
      <c r="I41" s="100">
        <f>B11</f>
        <v>0</v>
      </c>
      <c r="J41" s="72"/>
      <c r="K41" s="65"/>
      <c r="L41" s="66">
        <f t="shared" si="2"/>
        <v>-3.2000000000000028</v>
      </c>
      <c r="M41" s="67">
        <f t="shared" si="3"/>
        <v>-3</v>
      </c>
      <c r="N41" s="94"/>
      <c r="O41" s="38"/>
    </row>
    <row r="42" spans="1:15" ht="15.75" thickBot="1" x14ac:dyDescent="0.3">
      <c r="A42" s="91"/>
      <c r="B42" s="106"/>
      <c r="C42" s="73"/>
      <c r="D42" s="69"/>
      <c r="E42" s="70">
        <f t="shared" si="0"/>
        <v>-3.2000000000000028</v>
      </c>
      <c r="F42" s="71">
        <f t="shared" si="1"/>
        <v>-3</v>
      </c>
      <c r="G42" s="95"/>
      <c r="H42" s="23"/>
      <c r="I42" s="101"/>
      <c r="J42" s="73"/>
      <c r="K42" s="69"/>
      <c r="L42" s="70">
        <f t="shared" si="2"/>
        <v>-3.2000000000000028</v>
      </c>
      <c r="M42" s="71">
        <f t="shared" si="3"/>
        <v>-3</v>
      </c>
      <c r="N42" s="95"/>
      <c r="O42" s="38"/>
    </row>
    <row r="43" spans="1:15" x14ac:dyDescent="0.25">
      <c r="A43" s="91">
        <f>A41+TIME(0,$J$8,0)</f>
        <v>0.62499999999999967</v>
      </c>
      <c r="B43" s="106"/>
      <c r="C43" s="72"/>
      <c r="D43" s="65"/>
      <c r="E43" s="66">
        <f t="shared" si="0"/>
        <v>-3.2000000000000028</v>
      </c>
      <c r="F43" s="67">
        <f t="shared" si="1"/>
        <v>-3</v>
      </c>
      <c r="G43" s="94"/>
      <c r="H43" s="23"/>
      <c r="I43" s="101"/>
      <c r="J43" s="72"/>
      <c r="K43" s="65"/>
      <c r="L43" s="66">
        <f t="shared" si="2"/>
        <v>-3.2000000000000028</v>
      </c>
      <c r="M43" s="67">
        <f t="shared" si="3"/>
        <v>-3</v>
      </c>
      <c r="N43" s="94"/>
      <c r="O43" s="38"/>
    </row>
    <row r="44" spans="1:15" ht="15.75" thickBot="1" x14ac:dyDescent="0.3">
      <c r="A44" s="91"/>
      <c r="B44" s="106"/>
      <c r="C44" s="73"/>
      <c r="D44" s="69"/>
      <c r="E44" s="70">
        <f t="shared" si="0"/>
        <v>-3.2000000000000028</v>
      </c>
      <c r="F44" s="71">
        <f t="shared" si="1"/>
        <v>-3</v>
      </c>
      <c r="G44" s="95"/>
      <c r="H44" s="23"/>
      <c r="I44" s="101"/>
      <c r="J44" s="73"/>
      <c r="K44" s="69"/>
      <c r="L44" s="70">
        <f t="shared" si="2"/>
        <v>-3.2000000000000028</v>
      </c>
      <c r="M44" s="71">
        <f t="shared" si="3"/>
        <v>-3</v>
      </c>
      <c r="N44" s="95"/>
      <c r="O44" s="38"/>
    </row>
    <row r="45" spans="1:15" x14ac:dyDescent="0.25">
      <c r="A45" s="91">
        <f>A43+TIME(0,$J$8,0)</f>
        <v>0.63124999999999964</v>
      </c>
      <c r="B45" s="106"/>
      <c r="C45" s="72"/>
      <c r="D45" s="65"/>
      <c r="E45" s="66">
        <f t="shared" si="0"/>
        <v>-3.2000000000000028</v>
      </c>
      <c r="F45" s="67">
        <f t="shared" si="1"/>
        <v>-3</v>
      </c>
      <c r="G45" s="94"/>
      <c r="H45" s="23"/>
      <c r="I45" s="101"/>
      <c r="J45" s="72"/>
      <c r="K45" s="65"/>
      <c r="L45" s="66">
        <f t="shared" si="2"/>
        <v>-3.2000000000000028</v>
      </c>
      <c r="M45" s="67">
        <f t="shared" si="3"/>
        <v>-3</v>
      </c>
      <c r="N45" s="94"/>
      <c r="O45" s="38"/>
    </row>
    <row r="46" spans="1:15" ht="15.75" thickBot="1" x14ac:dyDescent="0.3">
      <c r="A46" s="91"/>
      <c r="B46" s="106"/>
      <c r="C46" s="73"/>
      <c r="D46" s="69"/>
      <c r="E46" s="70">
        <f t="shared" si="0"/>
        <v>-3.2000000000000028</v>
      </c>
      <c r="F46" s="71">
        <f t="shared" si="1"/>
        <v>-3</v>
      </c>
      <c r="G46" s="95"/>
      <c r="H46" s="24"/>
      <c r="I46" s="102"/>
      <c r="J46" s="73"/>
      <c r="K46" s="69"/>
      <c r="L46" s="70">
        <f t="shared" si="2"/>
        <v>-3.2000000000000028</v>
      </c>
      <c r="M46" s="71">
        <f t="shared" si="3"/>
        <v>-3</v>
      </c>
      <c r="N46" s="95"/>
      <c r="O46" s="38"/>
    </row>
    <row r="47" spans="1:15" x14ac:dyDescent="0.25">
      <c r="A47" s="26"/>
    </row>
    <row r="49" spans="1:16" x14ac:dyDescent="0.25">
      <c r="B49" s="41" t="s">
        <v>34</v>
      </c>
    </row>
    <row r="50" spans="1:16" x14ac:dyDescent="0.25">
      <c r="A50" s="84">
        <f t="shared" ref="A50:A54" si="11">A28</f>
        <v>0.58124999999999982</v>
      </c>
      <c r="B50" s="82">
        <f t="shared" ref="B50" si="12">$I$28</f>
        <v>0</v>
      </c>
      <c r="C50" s="43">
        <f t="shared" ref="C50:F55" si="13">J28</f>
        <v>0</v>
      </c>
      <c r="D50" s="44">
        <f t="shared" si="13"/>
        <v>0</v>
      </c>
      <c r="E50" s="45">
        <f t="shared" si="13"/>
        <v>-3.2000000000000028</v>
      </c>
      <c r="F50" s="46">
        <f t="shared" si="13"/>
        <v>-3</v>
      </c>
      <c r="G50" s="81">
        <f t="shared" ref="G50:G54" si="14">N28</f>
        <v>0</v>
      </c>
      <c r="H50"/>
      <c r="I50" s="84">
        <f t="shared" ref="I50:I54" si="15">A34</f>
        <v>0.59999999999999976</v>
      </c>
      <c r="J50" s="82">
        <f t="shared" ref="J50" si="16">$I$41</f>
        <v>0</v>
      </c>
      <c r="K50" s="83">
        <f t="shared" ref="K50:K55" si="17">J34</f>
        <v>0</v>
      </c>
      <c r="L50" s="83"/>
      <c r="M50" s="44">
        <f t="shared" ref="M50:M55" si="18">K34</f>
        <v>0</v>
      </c>
      <c r="N50" s="48">
        <f t="shared" ref="N50:O55" si="19">M34</f>
        <v>-3</v>
      </c>
      <c r="O50" s="81">
        <f t="shared" si="19"/>
        <v>0</v>
      </c>
      <c r="P50" s="82"/>
    </row>
    <row r="51" spans="1:16" x14ac:dyDescent="0.25">
      <c r="A51" s="84"/>
      <c r="B51" s="82"/>
      <c r="C51" s="43">
        <f t="shared" si="13"/>
        <v>0</v>
      </c>
      <c r="D51" s="44">
        <f t="shared" si="13"/>
        <v>0</v>
      </c>
      <c r="E51" s="45">
        <f t="shared" si="13"/>
        <v>-3.2000000000000028</v>
      </c>
      <c r="F51" s="46">
        <f t="shared" si="13"/>
        <v>-3</v>
      </c>
      <c r="G51" s="81"/>
      <c r="H51"/>
      <c r="I51" s="82"/>
      <c r="J51" s="82"/>
      <c r="K51" s="47">
        <f t="shared" si="17"/>
        <v>0</v>
      </c>
      <c r="L51" s="45"/>
      <c r="M51" s="44">
        <f t="shared" si="18"/>
        <v>0</v>
      </c>
      <c r="N51" s="48">
        <f t="shared" si="19"/>
        <v>-3</v>
      </c>
      <c r="O51" s="82"/>
      <c r="P51" s="82"/>
    </row>
    <row r="52" spans="1:16" x14ac:dyDescent="0.25">
      <c r="A52" s="84">
        <f t="shared" si="11"/>
        <v>0.5874999999999998</v>
      </c>
      <c r="B52" s="82"/>
      <c r="C52" s="43">
        <f t="shared" si="13"/>
        <v>0</v>
      </c>
      <c r="D52" s="44">
        <f t="shared" si="13"/>
        <v>0</v>
      </c>
      <c r="E52" s="45">
        <f t="shared" si="13"/>
        <v>-3.2000000000000028</v>
      </c>
      <c r="F52" s="46">
        <f t="shared" si="13"/>
        <v>-3</v>
      </c>
      <c r="G52" s="81">
        <f t="shared" si="14"/>
        <v>0</v>
      </c>
      <c r="H52"/>
      <c r="I52" s="84">
        <f t="shared" si="15"/>
        <v>0.60624999999999973</v>
      </c>
      <c r="J52" s="82"/>
      <c r="K52" s="47">
        <f t="shared" si="17"/>
        <v>0</v>
      </c>
      <c r="L52" s="45"/>
      <c r="M52" s="44">
        <f t="shared" si="18"/>
        <v>0</v>
      </c>
      <c r="N52" s="48">
        <f t="shared" si="19"/>
        <v>-3</v>
      </c>
      <c r="O52" s="81">
        <f t="shared" si="19"/>
        <v>0</v>
      </c>
      <c r="P52" s="82"/>
    </row>
    <row r="53" spans="1:16" x14ac:dyDescent="0.25">
      <c r="A53" s="84"/>
      <c r="B53" s="82"/>
      <c r="C53" s="43">
        <f t="shared" si="13"/>
        <v>0</v>
      </c>
      <c r="D53" s="44">
        <f t="shared" si="13"/>
        <v>0</v>
      </c>
      <c r="E53" s="45">
        <f t="shared" si="13"/>
        <v>-3.2000000000000028</v>
      </c>
      <c r="F53" s="46">
        <f t="shared" si="13"/>
        <v>-3</v>
      </c>
      <c r="G53" s="81"/>
      <c r="H53"/>
      <c r="I53" s="82"/>
      <c r="J53" s="82"/>
      <c r="K53" s="47">
        <f t="shared" si="17"/>
        <v>0</v>
      </c>
      <c r="L53" s="45"/>
      <c r="M53" s="44">
        <f t="shared" si="18"/>
        <v>0</v>
      </c>
      <c r="N53" s="48">
        <f t="shared" si="19"/>
        <v>-3</v>
      </c>
      <c r="O53" s="82"/>
      <c r="P53" s="82"/>
    </row>
    <row r="54" spans="1:16" x14ac:dyDescent="0.25">
      <c r="A54" s="84">
        <f t="shared" si="11"/>
        <v>0.59374999999999978</v>
      </c>
      <c r="B54" s="82"/>
      <c r="C54" s="43">
        <f t="shared" si="13"/>
        <v>0</v>
      </c>
      <c r="D54" s="44">
        <f t="shared" si="13"/>
        <v>0</v>
      </c>
      <c r="E54" s="45">
        <f t="shared" si="13"/>
        <v>-3.2000000000000028</v>
      </c>
      <c r="F54" s="46">
        <f t="shared" si="13"/>
        <v>-3</v>
      </c>
      <c r="G54" s="81">
        <f t="shared" si="14"/>
        <v>0</v>
      </c>
      <c r="H54"/>
      <c r="I54" s="84">
        <f t="shared" si="15"/>
        <v>0.61249999999999971</v>
      </c>
      <c r="J54" s="82"/>
      <c r="K54" s="47">
        <f t="shared" si="17"/>
        <v>0</v>
      </c>
      <c r="L54" s="45"/>
      <c r="M54" s="44">
        <f t="shared" si="18"/>
        <v>0</v>
      </c>
      <c r="N54" s="48">
        <f t="shared" si="19"/>
        <v>-3</v>
      </c>
      <c r="O54" s="81">
        <f t="shared" si="19"/>
        <v>0</v>
      </c>
      <c r="P54" s="82"/>
    </row>
    <row r="55" spans="1:16" x14ac:dyDescent="0.25">
      <c r="A55" s="84"/>
      <c r="B55" s="82"/>
      <c r="C55" s="43">
        <f t="shared" si="13"/>
        <v>0</v>
      </c>
      <c r="D55" s="44">
        <f t="shared" si="13"/>
        <v>0</v>
      </c>
      <c r="E55" s="45">
        <f t="shared" si="13"/>
        <v>-3.2000000000000028</v>
      </c>
      <c r="F55" s="46">
        <f t="shared" si="13"/>
        <v>-3</v>
      </c>
      <c r="G55" s="81"/>
      <c r="H55"/>
      <c r="I55" s="82"/>
      <c r="J55" s="82"/>
      <c r="K55" s="47">
        <f t="shared" si="17"/>
        <v>0</v>
      </c>
      <c r="L55" s="45"/>
      <c r="M55" s="44">
        <f t="shared" si="18"/>
        <v>0</v>
      </c>
      <c r="N55" s="48">
        <f t="shared" si="19"/>
        <v>-3</v>
      </c>
      <c r="O55" s="82"/>
      <c r="P55" s="82"/>
    </row>
    <row r="56" spans="1:16" x14ac:dyDescent="0.25">
      <c r="A56" s="84">
        <v>0.49374999999999974</v>
      </c>
      <c r="B56" s="82"/>
      <c r="C56" s="43">
        <f t="shared" ref="C56:F61" si="20">C41</f>
        <v>0</v>
      </c>
      <c r="D56" s="42">
        <f t="shared" si="20"/>
        <v>0</v>
      </c>
      <c r="E56" s="45">
        <f t="shared" si="20"/>
        <v>-3.2000000000000028</v>
      </c>
      <c r="F56" s="46">
        <f t="shared" si="20"/>
        <v>-3</v>
      </c>
      <c r="G56" s="81">
        <f t="shared" ref="G56:G60" si="21">G41</f>
        <v>0</v>
      </c>
      <c r="H56"/>
      <c r="I56" s="84">
        <f t="shared" ref="I56:I60" si="22">A41</f>
        <v>0.61874999999999969</v>
      </c>
      <c r="J56" s="82"/>
      <c r="K56" s="47">
        <f t="shared" ref="K56:K61" si="23">J41</f>
        <v>0</v>
      </c>
      <c r="L56" s="45"/>
      <c r="M56" s="44">
        <f t="shared" ref="M56:M61" si="24">K41</f>
        <v>0</v>
      </c>
      <c r="N56" s="48">
        <f t="shared" ref="N56:O61" si="25">M41</f>
        <v>-3</v>
      </c>
      <c r="O56" s="81">
        <f t="shared" si="25"/>
        <v>0</v>
      </c>
      <c r="P56" s="82"/>
    </row>
    <row r="57" spans="1:16" x14ac:dyDescent="0.25">
      <c r="A57" s="84"/>
      <c r="B57" s="82"/>
      <c r="C57" s="43">
        <f t="shared" si="20"/>
        <v>0</v>
      </c>
      <c r="D57" s="42">
        <f t="shared" si="20"/>
        <v>0</v>
      </c>
      <c r="E57" s="45">
        <f t="shared" si="20"/>
        <v>-3.2000000000000028</v>
      </c>
      <c r="F57" s="46">
        <f t="shared" si="20"/>
        <v>-3</v>
      </c>
      <c r="G57" s="81"/>
      <c r="H57"/>
      <c r="I57" s="82"/>
      <c r="J57" s="82"/>
      <c r="K57" s="47">
        <f t="shared" si="23"/>
        <v>0</v>
      </c>
      <c r="L57" s="45"/>
      <c r="M57" s="44">
        <f t="shared" si="24"/>
        <v>0</v>
      </c>
      <c r="N57" s="48">
        <f t="shared" si="25"/>
        <v>-3</v>
      </c>
      <c r="O57" s="82"/>
      <c r="P57" s="82"/>
    </row>
    <row r="58" spans="1:16" x14ac:dyDescent="0.25">
      <c r="A58" s="84">
        <f t="shared" ref="A58:A60" si="26">$A$56</f>
        <v>0.49374999999999974</v>
      </c>
      <c r="B58" s="82"/>
      <c r="C58" s="43">
        <f t="shared" si="20"/>
        <v>0</v>
      </c>
      <c r="D58" s="42">
        <f t="shared" si="20"/>
        <v>0</v>
      </c>
      <c r="E58" s="45">
        <f t="shared" si="20"/>
        <v>-3.2000000000000028</v>
      </c>
      <c r="F58" s="46">
        <f t="shared" si="20"/>
        <v>-3</v>
      </c>
      <c r="G58" s="81">
        <f t="shared" si="21"/>
        <v>0</v>
      </c>
      <c r="H58"/>
      <c r="I58" s="84">
        <f t="shared" si="22"/>
        <v>0.62499999999999967</v>
      </c>
      <c r="J58" s="82"/>
      <c r="K58" s="47">
        <f t="shared" si="23"/>
        <v>0</v>
      </c>
      <c r="L58" s="45"/>
      <c r="M58" s="44">
        <f t="shared" si="24"/>
        <v>0</v>
      </c>
      <c r="N58" s="48">
        <f t="shared" si="25"/>
        <v>-3</v>
      </c>
      <c r="O58" s="81">
        <f t="shared" si="25"/>
        <v>0</v>
      </c>
      <c r="P58" s="82"/>
    </row>
    <row r="59" spans="1:16" x14ac:dyDescent="0.25">
      <c r="A59" s="84"/>
      <c r="B59" s="82"/>
      <c r="C59" s="43">
        <f t="shared" si="20"/>
        <v>0</v>
      </c>
      <c r="D59" s="42">
        <f t="shared" si="20"/>
        <v>0</v>
      </c>
      <c r="E59" s="45">
        <f t="shared" si="20"/>
        <v>-3.2000000000000028</v>
      </c>
      <c r="F59" s="46">
        <f t="shared" si="20"/>
        <v>-3</v>
      </c>
      <c r="G59" s="81"/>
      <c r="H59"/>
      <c r="I59" s="82"/>
      <c r="J59" s="82"/>
      <c r="K59" s="47">
        <f t="shared" si="23"/>
        <v>0</v>
      </c>
      <c r="L59" s="45"/>
      <c r="M59" s="44">
        <f t="shared" si="24"/>
        <v>0</v>
      </c>
      <c r="N59" s="48">
        <f t="shared" si="25"/>
        <v>-3</v>
      </c>
      <c r="O59" s="82"/>
      <c r="P59" s="82"/>
    </row>
    <row r="60" spans="1:16" x14ac:dyDescent="0.25">
      <c r="A60" s="84">
        <f t="shared" si="26"/>
        <v>0.49374999999999974</v>
      </c>
      <c r="B60" s="82"/>
      <c r="C60" s="43">
        <f t="shared" si="20"/>
        <v>0</v>
      </c>
      <c r="D60" s="42">
        <f t="shared" si="20"/>
        <v>0</v>
      </c>
      <c r="E60" s="45">
        <f t="shared" si="20"/>
        <v>-3.2000000000000028</v>
      </c>
      <c r="F60" s="46">
        <f t="shared" si="20"/>
        <v>-3</v>
      </c>
      <c r="G60" s="81">
        <f t="shared" si="21"/>
        <v>0</v>
      </c>
      <c r="H60"/>
      <c r="I60" s="84">
        <f t="shared" si="22"/>
        <v>0.63124999999999964</v>
      </c>
      <c r="J60" s="82"/>
      <c r="K60" s="47">
        <f t="shared" si="23"/>
        <v>0</v>
      </c>
      <c r="L60" s="45"/>
      <c r="M60" s="44">
        <f t="shared" si="24"/>
        <v>0</v>
      </c>
      <c r="N60" s="48">
        <f t="shared" si="25"/>
        <v>-3</v>
      </c>
      <c r="O60" s="81">
        <f t="shared" si="25"/>
        <v>0</v>
      </c>
      <c r="P60" s="82"/>
    </row>
    <row r="61" spans="1:16" x14ac:dyDescent="0.25">
      <c r="A61" s="84"/>
      <c r="B61" s="82"/>
      <c r="C61" s="43">
        <f t="shared" si="20"/>
        <v>0</v>
      </c>
      <c r="D61" s="42">
        <f t="shared" si="20"/>
        <v>0</v>
      </c>
      <c r="E61" s="45">
        <f t="shared" si="20"/>
        <v>-3.2000000000000028</v>
      </c>
      <c r="F61" s="46">
        <f t="shared" si="20"/>
        <v>-3</v>
      </c>
      <c r="G61" s="81"/>
      <c r="H61"/>
      <c r="I61" s="82"/>
      <c r="J61" s="82"/>
      <c r="K61" s="47">
        <f t="shared" si="23"/>
        <v>0</v>
      </c>
      <c r="L61" s="45"/>
      <c r="M61" s="44">
        <f t="shared" si="24"/>
        <v>0</v>
      </c>
      <c r="N61" s="48">
        <f t="shared" si="25"/>
        <v>-3</v>
      </c>
      <c r="O61" s="82"/>
      <c r="P61" s="82"/>
    </row>
    <row r="62" spans="1:16" x14ac:dyDescent="0.25">
      <c r="A62" s="85"/>
    </row>
    <row r="63" spans="1:16" x14ac:dyDescent="0.25">
      <c r="A63" s="85"/>
      <c r="G63" s="40"/>
    </row>
  </sheetData>
  <sheetProtection selectLockedCells="1"/>
  <sortState xmlns:xlrd2="http://schemas.microsoft.com/office/spreadsheetml/2017/richdata2" ref="P16:Q24">
    <sortCondition ref="P16"/>
  </sortState>
  <mergeCells count="99">
    <mergeCell ref="A23:A24"/>
    <mergeCell ref="N28:N29"/>
    <mergeCell ref="N30:N31"/>
    <mergeCell ref="I28:I33"/>
    <mergeCell ref="I34:I39"/>
    <mergeCell ref="N32:N33"/>
    <mergeCell ref="N34:N35"/>
    <mergeCell ref="N38:N39"/>
    <mergeCell ref="K9:N11"/>
    <mergeCell ref="N15:N16"/>
    <mergeCell ref="N19:N20"/>
    <mergeCell ref="N21:N22"/>
    <mergeCell ref="N23:N24"/>
    <mergeCell ref="N17:N18"/>
    <mergeCell ref="J50:J61"/>
    <mergeCell ref="A50:A51"/>
    <mergeCell ref="A52:A53"/>
    <mergeCell ref="A54:A55"/>
    <mergeCell ref="A45:A46"/>
    <mergeCell ref="G60:G61"/>
    <mergeCell ref="A56:A57"/>
    <mergeCell ref="A58:A59"/>
    <mergeCell ref="B2:C2"/>
    <mergeCell ref="F2:I2"/>
    <mergeCell ref="A38:A39"/>
    <mergeCell ref="A41:A42"/>
    <mergeCell ref="G45:G46"/>
    <mergeCell ref="G41:G42"/>
    <mergeCell ref="B41:B46"/>
    <mergeCell ref="B28:B39"/>
    <mergeCell ref="G30:G31"/>
    <mergeCell ref="G34:G35"/>
    <mergeCell ref="G28:G29"/>
    <mergeCell ref="G38:G39"/>
    <mergeCell ref="A28:A29"/>
    <mergeCell ref="B15:B26"/>
    <mergeCell ref="I15:I26"/>
    <mergeCell ref="A15:A16"/>
    <mergeCell ref="N45:N46"/>
    <mergeCell ref="A30:A31"/>
    <mergeCell ref="A32:A33"/>
    <mergeCell ref="A34:A35"/>
    <mergeCell ref="A36:A37"/>
    <mergeCell ref="G36:G37"/>
    <mergeCell ref="G32:G33"/>
    <mergeCell ref="N41:N42"/>
    <mergeCell ref="G43:G44"/>
    <mergeCell ref="N43:N44"/>
    <mergeCell ref="A43:A44"/>
    <mergeCell ref="I41:I46"/>
    <mergeCell ref="N36:N37"/>
    <mergeCell ref="A17:A18"/>
    <mergeCell ref="A19:A20"/>
    <mergeCell ref="A25:A26"/>
    <mergeCell ref="Q15:Z15"/>
    <mergeCell ref="Q16:Z16"/>
    <mergeCell ref="Q17:Z17"/>
    <mergeCell ref="Q18:Z18"/>
    <mergeCell ref="Q19:Z19"/>
    <mergeCell ref="G17:G18"/>
    <mergeCell ref="G21:G22"/>
    <mergeCell ref="G23:G24"/>
    <mergeCell ref="G25:G26"/>
    <mergeCell ref="N25:N26"/>
    <mergeCell ref="G15:G16"/>
    <mergeCell ref="G19:G20"/>
    <mergeCell ref="A21:A22"/>
    <mergeCell ref="P27:P28"/>
    <mergeCell ref="Q20:Z21"/>
    <mergeCell ref="P20:P21"/>
    <mergeCell ref="Q29:Z31"/>
    <mergeCell ref="P29:P31"/>
    <mergeCell ref="Q23:Z23"/>
    <mergeCell ref="Q24:Z24"/>
    <mergeCell ref="Q25:Z25"/>
    <mergeCell ref="Q26:Z26"/>
    <mergeCell ref="Q27:Z28"/>
    <mergeCell ref="Q22:Z22"/>
    <mergeCell ref="O60:P61"/>
    <mergeCell ref="K50:L50"/>
    <mergeCell ref="A60:A61"/>
    <mergeCell ref="A62:A63"/>
    <mergeCell ref="B50:B61"/>
    <mergeCell ref="I50:I51"/>
    <mergeCell ref="I52:I53"/>
    <mergeCell ref="I54:I55"/>
    <mergeCell ref="I56:I57"/>
    <mergeCell ref="I58:I59"/>
    <mergeCell ref="I60:I61"/>
    <mergeCell ref="G50:G51"/>
    <mergeCell ref="G52:G53"/>
    <mergeCell ref="G54:G55"/>
    <mergeCell ref="G56:G57"/>
    <mergeCell ref="G58:G59"/>
    <mergeCell ref="O50:P51"/>
    <mergeCell ref="O52:P53"/>
    <mergeCell ref="O54:P55"/>
    <mergeCell ref="O56:P57"/>
    <mergeCell ref="O58:P59"/>
  </mergeCells>
  <phoneticPr fontId="1" type="noConversion"/>
  <dataValidations count="2">
    <dataValidation type="decimal" allowBlank="1" showInputMessage="1" showErrorMessage="1" errorTitle="Handicap Index" error="Please enter to one decimal place i.e. 10.8" promptTitle="Handicap Index" prompt="Input Handicap Index  to one decimal place i.e. 10.8" sqref="K28:K39 D15:D26 D50:D55 K41:K46 D41:D46 K15:K25" xr:uid="{00000000-0002-0000-0000-000000000000}">
      <formula1>-2</formula1>
      <formula2>28</formula2>
    </dataValidation>
    <dataValidation allowBlank="1" showInputMessage="1" showErrorMessage="1" promptTitle="Player " prompt="Please enter player in format Surname, FirstName" sqref="J28:J39 J15:J26 C50:C55 J41:J46 C41:C46" xr:uid="{00000000-0002-0000-0000-000001000000}"/>
  </dataValidations>
  <printOptions horizontalCentered="1" verticalCentered="1"/>
  <pageMargins left="0.23622047244094491" right="0.23622047244094491" top="0.31496062992125984" bottom="0.39370078740157483" header="0.31496062992125984" footer="0.11811023622047245"/>
  <pageSetup paperSize="9" scale="74" orientation="landscape" horizontalDpi="300" verticalDpi="300" r:id="rId1"/>
  <headerFooter>
    <oddFooter>&amp;C
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3C6E-20F0-4ADB-BE9F-94A92F5AF6A8}">
  <dimension ref="A2:Z63"/>
  <sheetViews>
    <sheetView workbookViewId="0">
      <selection activeCell="S9" sqref="S9"/>
    </sheetView>
  </sheetViews>
  <sheetFormatPr defaultColWidth="8.85546875" defaultRowHeight="15" x14ac:dyDescent="0.25"/>
  <cols>
    <col min="1" max="1" width="10.5703125" style="10" customWidth="1"/>
    <col min="2" max="2" width="20.42578125" style="8" customWidth="1"/>
    <col min="3" max="3" width="25.85546875" style="8" customWidth="1"/>
    <col min="4" max="5" width="8.85546875" style="3"/>
    <col min="6" max="6" width="9" style="11" customWidth="1"/>
    <col min="7" max="7" width="7" style="8" customWidth="1"/>
    <col min="8" max="8" width="1.42578125" style="8" customWidth="1"/>
    <col min="9" max="9" width="19.42578125" style="8" customWidth="1"/>
    <col min="10" max="10" width="27.42578125" style="8" customWidth="1"/>
    <col min="11" max="12" width="9.140625" style="3" customWidth="1"/>
    <col min="13" max="13" width="9" style="3" customWidth="1"/>
    <col min="14" max="14" width="7.85546875" style="8" customWidth="1"/>
    <col min="15" max="15" width="1.85546875" style="8" customWidth="1"/>
    <col min="16" max="16" width="3.140625" style="8" customWidth="1"/>
    <col min="17" max="16384" width="8.85546875" style="8"/>
  </cols>
  <sheetData>
    <row r="2" spans="1:26" ht="21" x14ac:dyDescent="0.35">
      <c r="A2" s="49" t="s">
        <v>10</v>
      </c>
      <c r="B2" s="103" t="s">
        <v>67</v>
      </c>
      <c r="C2" s="104"/>
      <c r="D2" s="6"/>
      <c r="E2" s="6"/>
      <c r="F2" s="105" t="s">
        <v>68</v>
      </c>
      <c r="G2" s="105"/>
      <c r="H2" s="105"/>
      <c r="I2" s="105"/>
      <c r="J2" s="53" t="s">
        <v>25</v>
      </c>
      <c r="K2" s="56">
        <v>127</v>
      </c>
      <c r="L2" s="6"/>
    </row>
    <row r="3" spans="1:26" ht="21" x14ac:dyDescent="0.35">
      <c r="A3" s="5"/>
      <c r="B3" s="34"/>
      <c r="D3" s="6"/>
      <c r="E3" s="6"/>
      <c r="F3" s="33"/>
      <c r="G3" s="33"/>
      <c r="H3" s="33"/>
      <c r="I3" s="33"/>
      <c r="J3" s="53" t="s">
        <v>27</v>
      </c>
      <c r="K3" s="56">
        <v>68.8</v>
      </c>
      <c r="L3" s="6"/>
    </row>
    <row r="4" spans="1:26" ht="21" x14ac:dyDescent="0.35">
      <c r="A4" s="5"/>
      <c r="B4" s="34"/>
      <c r="D4" s="6"/>
      <c r="E4" s="6"/>
      <c r="F4" s="33"/>
      <c r="G4" s="33"/>
      <c r="H4" s="33"/>
      <c r="I4" s="33"/>
      <c r="J4" s="53" t="s">
        <v>28</v>
      </c>
      <c r="K4" s="56">
        <v>71</v>
      </c>
      <c r="L4" s="6"/>
    </row>
    <row r="5" spans="1:26" ht="21" customHeight="1" x14ac:dyDescent="0.35">
      <c r="A5" s="5"/>
      <c r="B5" s="7"/>
      <c r="C5" s="7"/>
      <c r="D5" s="6"/>
      <c r="E5" s="6"/>
      <c r="F5" s="9"/>
      <c r="G5" s="9"/>
      <c r="J5" s="53" t="s">
        <v>26</v>
      </c>
      <c r="K5" s="56" t="s">
        <v>38</v>
      </c>
    </row>
    <row r="6" spans="1:26" ht="42" customHeight="1" x14ac:dyDescent="0.35">
      <c r="B6" s="50" t="s">
        <v>0</v>
      </c>
      <c r="C6" s="32" t="s">
        <v>8</v>
      </c>
      <c r="D6" s="51" t="s">
        <v>9</v>
      </c>
      <c r="E6" s="51" t="s">
        <v>19</v>
      </c>
      <c r="F6" s="2"/>
      <c r="G6"/>
      <c r="H6"/>
      <c r="I6"/>
      <c r="J6" s="52" t="s">
        <v>30</v>
      </c>
      <c r="K6" s="57">
        <v>1</v>
      </c>
      <c r="M6" s="1"/>
    </row>
    <row r="7" spans="1:26" x14ac:dyDescent="0.25">
      <c r="A7" s="58" t="s">
        <v>3</v>
      </c>
      <c r="B7" s="31" t="s">
        <v>42</v>
      </c>
      <c r="C7" s="29">
        <f>SUMPRODUCT(LARGE(G15:G26,{1,2,3,4,5}))</f>
        <v>219</v>
      </c>
      <c r="D7" s="59"/>
      <c r="E7" s="28">
        <f>MIN(G15:G26)</f>
        <v>38</v>
      </c>
      <c r="I7" s="12" t="s">
        <v>18</v>
      </c>
      <c r="J7" s="55">
        <v>0.41666666666666669</v>
      </c>
      <c r="S7" s="54"/>
    </row>
    <row r="8" spans="1:26" x14ac:dyDescent="0.25">
      <c r="A8" s="58" t="s">
        <v>4</v>
      </c>
      <c r="B8" s="31" t="s">
        <v>41</v>
      </c>
      <c r="C8" s="29">
        <f>SUMPRODUCT(LARGE(N15:N26,{1,2,3,4,5}))</f>
        <v>204</v>
      </c>
      <c r="D8" s="59"/>
      <c r="E8" s="28">
        <f>MIN(N15:N26)</f>
        <v>34</v>
      </c>
      <c r="I8" s="12" t="s">
        <v>31</v>
      </c>
      <c r="J8" s="60">
        <v>10</v>
      </c>
    </row>
    <row r="9" spans="1:26" x14ac:dyDescent="0.25">
      <c r="A9" s="58" t="s">
        <v>5</v>
      </c>
      <c r="B9" s="31"/>
      <c r="C9" s="29" t="e">
        <f>SUMPRODUCT(LARGE(G28:G39,{1,2,3,4,5}))</f>
        <v>#NUM!</v>
      </c>
      <c r="D9" s="59"/>
      <c r="E9" s="28">
        <f>MIN(G28:G38)</f>
        <v>0</v>
      </c>
      <c r="K9" s="110" t="s">
        <v>22</v>
      </c>
      <c r="L9" s="111"/>
      <c r="M9" s="111"/>
      <c r="N9" s="111"/>
      <c r="O9" s="35"/>
    </row>
    <row r="10" spans="1:26" x14ac:dyDescent="0.25">
      <c r="A10" s="58" t="s">
        <v>6</v>
      </c>
      <c r="B10" s="31"/>
      <c r="C10" s="29" cm="1">
        <f t="array" ref="C10">SUMPRODUCT(LARGE(G50:G61,{1,2,3,4,5}))</f>
        <v>0</v>
      </c>
      <c r="D10" s="59"/>
      <c r="E10" s="29">
        <f>MIN(G50:G61)</f>
        <v>0</v>
      </c>
      <c r="K10" s="111"/>
      <c r="L10" s="111"/>
      <c r="M10" s="111"/>
      <c r="N10" s="111"/>
      <c r="O10" s="35"/>
    </row>
    <row r="11" spans="1:26" x14ac:dyDescent="0.25">
      <c r="A11" s="58" t="s">
        <v>7</v>
      </c>
      <c r="B11" s="31"/>
      <c r="C11" s="29">
        <f>SUMPRODUCT(LARGE(O50:O61,{1,2,3,4,5}))</f>
        <v>0</v>
      </c>
      <c r="D11" s="59"/>
      <c r="E11" s="29">
        <f>MIN(O50:O61)</f>
        <v>0</v>
      </c>
      <c r="K11" s="111"/>
      <c r="L11" s="111"/>
      <c r="M11" s="111"/>
      <c r="N11" s="111"/>
      <c r="O11" s="35"/>
    </row>
    <row r="12" spans="1:26" ht="27.75" customHeight="1" x14ac:dyDescent="0.25">
      <c r="O12" s="36"/>
    </row>
    <row r="13" spans="1:26" s="19" customFormat="1" ht="29.25" customHeight="1" x14ac:dyDescent="0.25">
      <c r="A13" s="13" t="s">
        <v>11</v>
      </c>
      <c r="B13" s="14" t="s">
        <v>0</v>
      </c>
      <c r="C13" s="15" t="s">
        <v>2</v>
      </c>
      <c r="D13" s="16" t="s">
        <v>17</v>
      </c>
      <c r="E13" s="16" t="s">
        <v>29</v>
      </c>
      <c r="F13" s="17" t="s">
        <v>23</v>
      </c>
      <c r="G13" s="16" t="s">
        <v>1</v>
      </c>
      <c r="H13" s="18"/>
      <c r="I13" s="14" t="s">
        <v>0</v>
      </c>
      <c r="J13" s="15" t="s">
        <v>2</v>
      </c>
      <c r="K13" s="16" t="s">
        <v>17</v>
      </c>
      <c r="L13" s="16" t="s">
        <v>29</v>
      </c>
      <c r="M13" s="17" t="s">
        <v>23</v>
      </c>
      <c r="N13" s="27" t="s">
        <v>1</v>
      </c>
      <c r="O13" s="37"/>
    </row>
    <row r="14" spans="1:26" ht="15.75" thickBot="1" x14ac:dyDescent="0.3">
      <c r="A14" s="20"/>
      <c r="B14" s="21"/>
      <c r="C14" s="61"/>
      <c r="D14" s="62"/>
      <c r="E14" s="62"/>
      <c r="F14" s="63"/>
      <c r="G14" s="21"/>
      <c r="I14" s="21"/>
      <c r="J14" s="61"/>
      <c r="K14" s="62"/>
      <c r="L14" s="62"/>
      <c r="M14" s="62"/>
      <c r="N14" s="21"/>
      <c r="O14" s="36"/>
    </row>
    <row r="15" spans="1:26" x14ac:dyDescent="0.25">
      <c r="A15" s="91">
        <f>J7</f>
        <v>0.41666666666666669</v>
      </c>
      <c r="B15" s="106" t="str">
        <f>B7</f>
        <v>Portmore</v>
      </c>
      <c r="C15" s="64" t="s">
        <v>54</v>
      </c>
      <c r="D15" s="65">
        <v>16.100000000000001</v>
      </c>
      <c r="E15" s="79">
        <f>D15*$K$2/113+($K$3-$K$4)</f>
        <v>15.894690265486727</v>
      </c>
      <c r="F15" s="67">
        <f>IF((ROUND(E15*$K$6,0))&gt;=24,24,(ROUND(E15*$K$6,0)))</f>
        <v>16</v>
      </c>
      <c r="G15" s="94">
        <v>42</v>
      </c>
      <c r="H15" s="22"/>
      <c r="I15" s="100" t="str">
        <f>B8</f>
        <v>Stover</v>
      </c>
      <c r="J15" s="72" t="s">
        <v>53</v>
      </c>
      <c r="K15" s="78">
        <v>8.6999999999999993</v>
      </c>
      <c r="L15" s="79">
        <f>K15*$K$2/113+($K$3-$K$4)</f>
        <v>7.5778761061946867</v>
      </c>
      <c r="M15" s="67">
        <f>IF((ROUND(L15*$K$6,0))&gt;=24,24,(ROUND(L15*$K$6,0)))</f>
        <v>8</v>
      </c>
      <c r="N15" s="94">
        <v>43</v>
      </c>
      <c r="O15" s="38"/>
      <c r="Q15" s="92" t="s">
        <v>12</v>
      </c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5.75" thickBot="1" x14ac:dyDescent="0.3">
      <c r="A16" s="91"/>
      <c r="B16" s="106"/>
      <c r="C16" s="68" t="s">
        <v>55</v>
      </c>
      <c r="D16" s="69">
        <v>12.8</v>
      </c>
      <c r="E16" s="80">
        <f t="shared" ref="E16:E46" si="0">D16*$K$2/113+($K$3-$K$4)</f>
        <v>12.1858407079646</v>
      </c>
      <c r="F16" s="71">
        <f t="shared" ref="F16:F46" si="1">IF((ROUND(E16*$K$6,0))&gt;=24,24,(ROUND(E16*$K$6,0)))</f>
        <v>12</v>
      </c>
      <c r="G16" s="95"/>
      <c r="H16" s="23"/>
      <c r="I16" s="101"/>
      <c r="J16" s="73" t="s">
        <v>65</v>
      </c>
      <c r="K16" s="78">
        <v>10.5</v>
      </c>
      <c r="L16" s="80">
        <f t="shared" ref="L16:L46" si="2">K16*$K$2/113+($K$3-$K$4)</f>
        <v>9.6008849557522087</v>
      </c>
      <c r="M16" s="71">
        <f t="shared" ref="M16:M46" si="3">IF((ROUND(L16*$K$6,0))&gt;=24,24,(ROUND(L16*$K$6,0)))</f>
        <v>10</v>
      </c>
      <c r="N16" s="95"/>
      <c r="O16" s="38"/>
      <c r="P16" s="21">
        <v>1</v>
      </c>
      <c r="Q16" s="90" t="s">
        <v>35</v>
      </c>
      <c r="R16" s="90"/>
      <c r="S16" s="90"/>
      <c r="T16" s="90"/>
      <c r="U16" s="90"/>
      <c r="V16" s="90"/>
      <c r="W16" s="90"/>
      <c r="X16" s="90"/>
      <c r="Y16" s="90"/>
      <c r="Z16" s="90"/>
    </row>
    <row r="17" spans="1:26" x14ac:dyDescent="0.25">
      <c r="A17" s="91">
        <f t="shared" ref="A17:A21" si="4">A15+TIME(0,$J$8,0)</f>
        <v>0.4236111111111111</v>
      </c>
      <c r="B17" s="106"/>
      <c r="C17" s="64" t="s">
        <v>56</v>
      </c>
      <c r="D17" s="65">
        <v>11.1</v>
      </c>
      <c r="E17" s="79">
        <f t="shared" si="0"/>
        <v>10.27522123893805</v>
      </c>
      <c r="F17" s="67">
        <f t="shared" si="1"/>
        <v>10</v>
      </c>
      <c r="G17" s="94">
        <v>44</v>
      </c>
      <c r="H17" s="23"/>
      <c r="I17" s="101"/>
      <c r="J17" s="72" t="s">
        <v>69</v>
      </c>
      <c r="K17" s="78">
        <v>12.2</v>
      </c>
      <c r="L17" s="79">
        <f t="shared" si="2"/>
        <v>11.511504424778757</v>
      </c>
      <c r="M17" s="67">
        <f t="shared" si="3"/>
        <v>12</v>
      </c>
      <c r="N17" s="94">
        <v>39</v>
      </c>
      <c r="O17" s="38"/>
      <c r="P17" s="21">
        <v>2</v>
      </c>
      <c r="Q17" s="90" t="s">
        <v>13</v>
      </c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thickBot="1" x14ac:dyDescent="0.3">
      <c r="A18" s="91"/>
      <c r="B18" s="106"/>
      <c r="C18" s="68" t="s">
        <v>57</v>
      </c>
      <c r="D18" s="69">
        <v>15.1</v>
      </c>
      <c r="E18" s="80">
        <f t="shared" si="0"/>
        <v>14.770796460176989</v>
      </c>
      <c r="F18" s="71">
        <f t="shared" si="1"/>
        <v>15</v>
      </c>
      <c r="G18" s="95"/>
      <c r="H18" s="23"/>
      <c r="I18" s="101"/>
      <c r="J18" s="73" t="s">
        <v>70</v>
      </c>
      <c r="K18" s="78">
        <v>18.399999999999999</v>
      </c>
      <c r="L18" s="80">
        <f t="shared" si="2"/>
        <v>18.47964601769911</v>
      </c>
      <c r="M18" s="71">
        <f t="shared" si="3"/>
        <v>18</v>
      </c>
      <c r="N18" s="95"/>
      <c r="O18" s="38"/>
      <c r="P18" s="21">
        <v>3</v>
      </c>
      <c r="Q18" s="90" t="s">
        <v>33</v>
      </c>
      <c r="R18" s="90"/>
      <c r="S18" s="90"/>
      <c r="T18" s="90"/>
      <c r="U18" s="90"/>
      <c r="V18" s="90"/>
      <c r="W18" s="90"/>
      <c r="X18" s="90"/>
      <c r="Y18" s="90"/>
      <c r="Z18" s="90"/>
    </row>
    <row r="19" spans="1:26" x14ac:dyDescent="0.25">
      <c r="A19" s="91">
        <f t="shared" si="4"/>
        <v>0.43055555555555552</v>
      </c>
      <c r="B19" s="106"/>
      <c r="C19" s="64" t="s">
        <v>58</v>
      </c>
      <c r="D19" s="65">
        <v>14.5</v>
      </c>
      <c r="E19" s="79">
        <f t="shared" si="0"/>
        <v>14.096460176991148</v>
      </c>
      <c r="F19" s="67">
        <f t="shared" si="1"/>
        <v>14</v>
      </c>
      <c r="G19" s="94">
        <v>46</v>
      </c>
      <c r="H19" s="23"/>
      <c r="I19" s="101"/>
      <c r="J19" s="72" t="s">
        <v>43</v>
      </c>
      <c r="K19" s="78">
        <v>8.8000000000000007</v>
      </c>
      <c r="L19" s="79">
        <f t="shared" si="2"/>
        <v>7.6902654867256626</v>
      </c>
      <c r="M19" s="67">
        <f t="shared" si="3"/>
        <v>8</v>
      </c>
      <c r="N19" s="94">
        <v>42</v>
      </c>
      <c r="O19" s="38"/>
      <c r="P19" s="21">
        <v>4</v>
      </c>
      <c r="Q19" s="90" t="s">
        <v>24</v>
      </c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" customHeight="1" thickBot="1" x14ac:dyDescent="0.3">
      <c r="A20" s="91"/>
      <c r="B20" s="106"/>
      <c r="C20" s="68" t="s">
        <v>59</v>
      </c>
      <c r="D20" s="69">
        <v>18.600000000000001</v>
      </c>
      <c r="E20" s="80">
        <f t="shared" si="0"/>
        <v>18.704424778761062</v>
      </c>
      <c r="F20" s="71">
        <f t="shared" si="1"/>
        <v>19</v>
      </c>
      <c r="G20" s="95"/>
      <c r="H20" s="23"/>
      <c r="I20" s="101"/>
      <c r="J20" s="73" t="s">
        <v>71</v>
      </c>
      <c r="K20" s="78">
        <v>14.2</v>
      </c>
      <c r="L20" s="80">
        <f t="shared" si="2"/>
        <v>13.759292035398227</v>
      </c>
      <c r="M20" s="71">
        <f t="shared" si="3"/>
        <v>14</v>
      </c>
      <c r="N20" s="95"/>
      <c r="O20" s="38"/>
      <c r="P20" s="86">
        <v>5</v>
      </c>
      <c r="Q20" s="87" t="s">
        <v>15</v>
      </c>
      <c r="R20" s="87"/>
      <c r="S20" s="87"/>
      <c r="T20" s="87"/>
      <c r="U20" s="87"/>
      <c r="V20" s="87"/>
      <c r="W20" s="87"/>
      <c r="X20" s="87"/>
      <c r="Y20" s="87"/>
      <c r="Z20" s="87"/>
    </row>
    <row r="21" spans="1:26" x14ac:dyDescent="0.25">
      <c r="A21" s="91">
        <f t="shared" si="4"/>
        <v>0.43749999999999994</v>
      </c>
      <c r="B21" s="106"/>
      <c r="C21" s="64" t="s">
        <v>60</v>
      </c>
      <c r="D21" s="65">
        <v>22.4</v>
      </c>
      <c r="E21" s="79">
        <f t="shared" si="0"/>
        <v>22.975221238938047</v>
      </c>
      <c r="F21" s="67">
        <f t="shared" si="1"/>
        <v>23</v>
      </c>
      <c r="G21" s="94">
        <v>45</v>
      </c>
      <c r="H21" s="23"/>
      <c r="I21" s="101"/>
      <c r="J21" s="72" t="s">
        <v>51</v>
      </c>
      <c r="K21" s="78">
        <v>8.1</v>
      </c>
      <c r="L21" s="79">
        <f t="shared" si="2"/>
        <v>6.9035398230088472</v>
      </c>
      <c r="M21" s="67">
        <f t="shared" si="3"/>
        <v>7</v>
      </c>
      <c r="N21" s="94">
        <v>37</v>
      </c>
      <c r="O21" s="38"/>
      <c r="P21" s="86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thickBot="1" x14ac:dyDescent="0.3">
      <c r="A22" s="91"/>
      <c r="B22" s="106"/>
      <c r="C22" s="68" t="s">
        <v>61</v>
      </c>
      <c r="D22" s="69">
        <v>24.6</v>
      </c>
      <c r="E22" s="80">
        <f t="shared" si="0"/>
        <v>25.447787610619468</v>
      </c>
      <c r="F22" s="71">
        <f t="shared" si="1"/>
        <v>24</v>
      </c>
      <c r="G22" s="95"/>
      <c r="H22" s="23"/>
      <c r="I22" s="101"/>
      <c r="J22" s="73" t="s">
        <v>52</v>
      </c>
      <c r="K22" s="78">
        <v>20.8</v>
      </c>
      <c r="L22" s="80">
        <f t="shared" si="2"/>
        <v>21.176991150442475</v>
      </c>
      <c r="M22" s="71">
        <f t="shared" si="3"/>
        <v>21</v>
      </c>
      <c r="N22" s="95"/>
      <c r="O22" s="38"/>
      <c r="P22" s="21">
        <v>6</v>
      </c>
      <c r="Q22" s="90" t="s">
        <v>16</v>
      </c>
      <c r="R22" s="90"/>
      <c r="S22" s="90"/>
      <c r="T22" s="90"/>
      <c r="U22" s="90"/>
      <c r="V22" s="90"/>
      <c r="W22" s="90"/>
      <c r="X22" s="90"/>
      <c r="Y22" s="90"/>
      <c r="Z22" s="90"/>
    </row>
    <row r="23" spans="1:26" x14ac:dyDescent="0.25">
      <c r="A23" s="91">
        <f t="shared" ref="A23" si="5">A21+TIME(0,$J$8,0)</f>
        <v>0.44444444444444436</v>
      </c>
      <c r="B23" s="106"/>
      <c r="C23" s="64" t="s">
        <v>62</v>
      </c>
      <c r="D23" s="65">
        <v>18.5</v>
      </c>
      <c r="E23" s="79">
        <f t="shared" si="0"/>
        <v>18.592035398230085</v>
      </c>
      <c r="F23" s="67">
        <f t="shared" si="1"/>
        <v>19</v>
      </c>
      <c r="G23" s="94">
        <v>42</v>
      </c>
      <c r="H23" s="23"/>
      <c r="I23" s="101"/>
      <c r="J23" s="72" t="s">
        <v>44</v>
      </c>
      <c r="K23" s="78">
        <v>12.1</v>
      </c>
      <c r="L23" s="79">
        <f t="shared" si="2"/>
        <v>11.399115044247786</v>
      </c>
      <c r="M23" s="67">
        <f t="shared" si="3"/>
        <v>11</v>
      </c>
      <c r="N23" s="94">
        <v>43</v>
      </c>
      <c r="O23" s="38"/>
      <c r="P23" s="21">
        <v>7</v>
      </c>
      <c r="Q23" s="90" t="s">
        <v>32</v>
      </c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thickBot="1" x14ac:dyDescent="0.3">
      <c r="A24" s="91"/>
      <c r="B24" s="106"/>
      <c r="C24" s="68" t="s">
        <v>63</v>
      </c>
      <c r="D24" s="69">
        <v>13.8</v>
      </c>
      <c r="E24" s="80">
        <f t="shared" si="0"/>
        <v>13.309734513274334</v>
      </c>
      <c r="F24" s="71">
        <f t="shared" si="1"/>
        <v>13</v>
      </c>
      <c r="G24" s="95"/>
      <c r="H24" s="23"/>
      <c r="I24" s="101"/>
      <c r="J24" s="73" t="s">
        <v>50</v>
      </c>
      <c r="K24" s="78">
        <v>10.199999999999999</v>
      </c>
      <c r="L24" s="80">
        <f t="shared" si="2"/>
        <v>9.263716814159288</v>
      </c>
      <c r="M24" s="71">
        <f t="shared" si="3"/>
        <v>9</v>
      </c>
      <c r="N24" s="95"/>
      <c r="O24" s="38"/>
      <c r="P24" s="21">
        <v>8</v>
      </c>
      <c r="Q24" s="90" t="s">
        <v>14</v>
      </c>
      <c r="R24" s="90"/>
      <c r="S24" s="90"/>
      <c r="T24" s="90"/>
      <c r="U24" s="90"/>
      <c r="V24" s="90"/>
      <c r="W24" s="90"/>
      <c r="X24" s="90"/>
      <c r="Y24" s="90"/>
      <c r="Z24" s="90"/>
    </row>
    <row r="25" spans="1:26" x14ac:dyDescent="0.25">
      <c r="A25" s="91">
        <f t="shared" ref="A25" si="6">A23+TIME(0,$J$8,0)</f>
        <v>0.45138888888888878</v>
      </c>
      <c r="B25" s="106"/>
      <c r="C25" s="64" t="s">
        <v>72</v>
      </c>
      <c r="D25" s="65">
        <v>19.3</v>
      </c>
      <c r="E25" s="79">
        <f t="shared" si="0"/>
        <v>19.491150442477874</v>
      </c>
      <c r="F25" s="67">
        <f t="shared" si="1"/>
        <v>19</v>
      </c>
      <c r="G25" s="94">
        <v>38</v>
      </c>
      <c r="H25" s="23"/>
      <c r="I25" s="101"/>
      <c r="J25" s="72" t="s">
        <v>73</v>
      </c>
      <c r="K25" s="78">
        <v>9.1</v>
      </c>
      <c r="L25" s="79">
        <f t="shared" si="2"/>
        <v>8.0274336283185814</v>
      </c>
      <c r="M25" s="67">
        <f t="shared" si="3"/>
        <v>8</v>
      </c>
      <c r="N25" s="94">
        <v>34</v>
      </c>
      <c r="O25" s="38"/>
      <c r="P25" s="21">
        <v>9</v>
      </c>
      <c r="Q25" s="90" t="s">
        <v>20</v>
      </c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thickBot="1" x14ac:dyDescent="0.3">
      <c r="A26" s="91"/>
      <c r="B26" s="106"/>
      <c r="C26" s="68" t="s">
        <v>74</v>
      </c>
      <c r="D26" s="69">
        <v>21</v>
      </c>
      <c r="E26" s="80">
        <f t="shared" si="0"/>
        <v>21.40176991150442</v>
      </c>
      <c r="F26" s="71">
        <f t="shared" si="1"/>
        <v>21</v>
      </c>
      <c r="G26" s="95"/>
      <c r="H26" s="24"/>
      <c r="I26" s="102"/>
      <c r="J26" s="73" t="s">
        <v>75</v>
      </c>
      <c r="K26" s="78">
        <v>20.399999999999999</v>
      </c>
      <c r="L26" s="80">
        <f t="shared" si="2"/>
        <v>20.727433628318579</v>
      </c>
      <c r="M26" s="71">
        <f t="shared" si="3"/>
        <v>21</v>
      </c>
      <c r="N26" s="95"/>
      <c r="O26" s="38"/>
      <c r="P26" s="21">
        <v>10</v>
      </c>
      <c r="Q26" s="90" t="s">
        <v>21</v>
      </c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4.45" customHeight="1" thickBot="1" x14ac:dyDescent="0.3">
      <c r="A27" s="25"/>
      <c r="B27" s="21"/>
      <c r="C27" s="30"/>
      <c r="D27" s="74"/>
      <c r="E27" s="75"/>
      <c r="F27" s="76"/>
      <c r="G27" s="4"/>
      <c r="I27" s="30"/>
      <c r="J27" s="30"/>
      <c r="K27" s="74"/>
      <c r="L27" s="75"/>
      <c r="M27" s="76"/>
      <c r="N27" s="4"/>
      <c r="O27" s="39"/>
      <c r="P27" s="86">
        <v>11</v>
      </c>
      <c r="Q27" s="87" t="s">
        <v>36</v>
      </c>
      <c r="R27" s="87"/>
      <c r="S27" s="87"/>
      <c r="T27" s="87"/>
      <c r="U27" s="87"/>
      <c r="V27" s="87"/>
      <c r="W27" s="87"/>
      <c r="X27" s="87"/>
      <c r="Y27" s="87"/>
      <c r="Z27" s="87"/>
    </row>
    <row r="28" spans="1:26" x14ac:dyDescent="0.25">
      <c r="A28" s="96">
        <f>A25+TIME(0,$J$8,0)</f>
        <v>0.4583333333333332</v>
      </c>
      <c r="B28" s="107">
        <f>B9</f>
        <v>0</v>
      </c>
      <c r="C28" s="72"/>
      <c r="D28" s="65"/>
      <c r="E28" s="66">
        <f t="shared" si="0"/>
        <v>-2.2000000000000028</v>
      </c>
      <c r="F28" s="67">
        <f t="shared" si="1"/>
        <v>-2</v>
      </c>
      <c r="G28" s="98"/>
      <c r="H28" s="22"/>
      <c r="I28" s="100">
        <f>B10</f>
        <v>0</v>
      </c>
      <c r="J28" s="72"/>
      <c r="K28" s="65"/>
      <c r="L28" s="66">
        <f t="shared" si="2"/>
        <v>-2.2000000000000028</v>
      </c>
      <c r="M28" s="67">
        <f t="shared" si="3"/>
        <v>-2</v>
      </c>
      <c r="N28" s="94"/>
      <c r="O28" s="38"/>
      <c r="P28" s="86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4.45" customHeight="1" thickBot="1" x14ac:dyDescent="0.3">
      <c r="A29" s="97"/>
      <c r="B29" s="108"/>
      <c r="C29" s="73"/>
      <c r="D29" s="69"/>
      <c r="E29" s="70">
        <f t="shared" si="0"/>
        <v>-2.2000000000000028</v>
      </c>
      <c r="F29" s="71">
        <f t="shared" si="1"/>
        <v>-2</v>
      </c>
      <c r="G29" s="99"/>
      <c r="H29" s="23"/>
      <c r="I29" s="101"/>
      <c r="J29" s="73"/>
      <c r="K29" s="69"/>
      <c r="L29" s="70">
        <f t="shared" si="2"/>
        <v>-2.2000000000000028</v>
      </c>
      <c r="M29" s="71">
        <f t="shared" si="3"/>
        <v>-2</v>
      </c>
      <c r="N29" s="95"/>
      <c r="O29" s="38"/>
      <c r="P29" s="86">
        <v>12</v>
      </c>
      <c r="Q29" s="88" t="s">
        <v>37</v>
      </c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4.45" customHeight="1" x14ac:dyDescent="0.25">
      <c r="A30" s="96">
        <f>A28+TIME(0,$J$8,0)</f>
        <v>0.46527777777777762</v>
      </c>
      <c r="B30" s="108"/>
      <c r="C30" s="72"/>
      <c r="D30" s="65"/>
      <c r="E30" s="66">
        <f t="shared" si="0"/>
        <v>-2.2000000000000028</v>
      </c>
      <c r="F30" s="67">
        <f t="shared" si="1"/>
        <v>-2</v>
      </c>
      <c r="G30" s="98"/>
      <c r="H30" s="23"/>
      <c r="I30" s="101"/>
      <c r="J30" s="72"/>
      <c r="K30" s="65"/>
      <c r="L30" s="66">
        <f t="shared" si="2"/>
        <v>-2.2000000000000028</v>
      </c>
      <c r="M30" s="67">
        <f t="shared" si="3"/>
        <v>-2</v>
      </c>
      <c r="N30" s="94"/>
      <c r="O30" s="38"/>
      <c r="P30" s="86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5.75" thickBot="1" x14ac:dyDescent="0.3">
      <c r="A31" s="97"/>
      <c r="B31" s="108"/>
      <c r="C31" s="73"/>
      <c r="D31" s="77"/>
      <c r="E31" s="70">
        <f t="shared" si="0"/>
        <v>-2.2000000000000028</v>
      </c>
      <c r="F31" s="71">
        <f t="shared" si="1"/>
        <v>-2</v>
      </c>
      <c r="G31" s="99"/>
      <c r="H31" s="23"/>
      <c r="I31" s="101"/>
      <c r="J31" s="73"/>
      <c r="K31" s="69"/>
      <c r="L31" s="70">
        <f t="shared" si="2"/>
        <v>-2.2000000000000028</v>
      </c>
      <c r="M31" s="71">
        <f t="shared" si="3"/>
        <v>-2</v>
      </c>
      <c r="N31" s="95"/>
      <c r="O31" s="38"/>
      <c r="P31" s="86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x14ac:dyDescent="0.25">
      <c r="A32" s="96">
        <f t="shared" ref="A32" si="7">A30+TIME(0,$J$8,0)</f>
        <v>0.47222222222222204</v>
      </c>
      <c r="B32" s="108"/>
      <c r="C32" s="72"/>
      <c r="D32" s="65"/>
      <c r="E32" s="66">
        <f t="shared" si="0"/>
        <v>-2.2000000000000028</v>
      </c>
      <c r="F32" s="67">
        <f t="shared" si="1"/>
        <v>-2</v>
      </c>
      <c r="G32" s="98"/>
      <c r="H32" s="23"/>
      <c r="I32" s="101"/>
      <c r="J32" s="72"/>
      <c r="K32" s="65"/>
      <c r="L32" s="66">
        <f t="shared" si="2"/>
        <v>-2.2000000000000028</v>
      </c>
      <c r="M32" s="67">
        <f t="shared" si="3"/>
        <v>-2</v>
      </c>
      <c r="N32" s="94"/>
      <c r="O32" s="38"/>
    </row>
    <row r="33" spans="1:15" ht="15.75" thickBot="1" x14ac:dyDescent="0.3">
      <c r="A33" s="97"/>
      <c r="B33" s="108"/>
      <c r="C33" s="73"/>
      <c r="D33" s="77"/>
      <c r="E33" s="70">
        <f t="shared" si="0"/>
        <v>-2.2000000000000028</v>
      </c>
      <c r="F33" s="71">
        <f t="shared" si="1"/>
        <v>-2</v>
      </c>
      <c r="G33" s="99"/>
      <c r="H33" s="23"/>
      <c r="I33" s="102"/>
      <c r="J33" s="73"/>
      <c r="K33" s="69"/>
      <c r="L33" s="70">
        <f t="shared" si="2"/>
        <v>-2.2000000000000028</v>
      </c>
      <c r="M33" s="71">
        <f t="shared" si="3"/>
        <v>-2</v>
      </c>
      <c r="N33" s="95"/>
      <c r="O33" s="38"/>
    </row>
    <row r="34" spans="1:15" x14ac:dyDescent="0.25">
      <c r="A34" s="96">
        <f t="shared" ref="A34" si="8">A32+TIME(0,$J$8,0)</f>
        <v>0.47916666666666646</v>
      </c>
      <c r="B34" s="108"/>
      <c r="C34" s="72"/>
      <c r="D34" s="65"/>
      <c r="E34" s="66">
        <f t="shared" si="0"/>
        <v>-2.2000000000000028</v>
      </c>
      <c r="F34" s="67">
        <f t="shared" si="1"/>
        <v>-2</v>
      </c>
      <c r="G34" s="98"/>
      <c r="H34" s="23"/>
      <c r="I34" s="100">
        <f>B11</f>
        <v>0</v>
      </c>
      <c r="J34" s="72"/>
      <c r="K34" s="65"/>
      <c r="L34" s="66">
        <f t="shared" si="2"/>
        <v>-2.2000000000000028</v>
      </c>
      <c r="M34" s="67">
        <f t="shared" si="3"/>
        <v>-2</v>
      </c>
      <c r="N34" s="94"/>
      <c r="O34" s="38"/>
    </row>
    <row r="35" spans="1:15" ht="15.75" thickBot="1" x14ac:dyDescent="0.3">
      <c r="A35" s="97"/>
      <c r="B35" s="108"/>
      <c r="C35" s="73"/>
      <c r="D35" s="69"/>
      <c r="E35" s="70">
        <f t="shared" si="0"/>
        <v>-2.2000000000000028</v>
      </c>
      <c r="F35" s="71">
        <f t="shared" si="1"/>
        <v>-2</v>
      </c>
      <c r="G35" s="99"/>
      <c r="H35" s="23"/>
      <c r="I35" s="101"/>
      <c r="J35" s="73"/>
      <c r="K35" s="69"/>
      <c r="L35" s="70">
        <f t="shared" si="2"/>
        <v>-2.2000000000000028</v>
      </c>
      <c r="M35" s="71">
        <f t="shared" si="3"/>
        <v>-2</v>
      </c>
      <c r="N35" s="95"/>
      <c r="O35" s="38"/>
    </row>
    <row r="36" spans="1:15" x14ac:dyDescent="0.25">
      <c r="A36" s="96">
        <f t="shared" ref="A36" si="9">A34+TIME(0,$J$8,0)</f>
        <v>0.48611111111111088</v>
      </c>
      <c r="B36" s="108"/>
      <c r="C36" s="72"/>
      <c r="D36" s="65"/>
      <c r="E36" s="66">
        <f t="shared" si="0"/>
        <v>-2.2000000000000028</v>
      </c>
      <c r="F36" s="67">
        <f t="shared" si="1"/>
        <v>-2</v>
      </c>
      <c r="G36" s="98"/>
      <c r="H36" s="23"/>
      <c r="I36" s="101"/>
      <c r="J36" s="72"/>
      <c r="K36" s="65"/>
      <c r="L36" s="66">
        <f t="shared" si="2"/>
        <v>-2.2000000000000028</v>
      </c>
      <c r="M36" s="67">
        <f t="shared" si="3"/>
        <v>-2</v>
      </c>
      <c r="N36" s="94"/>
      <c r="O36" s="38"/>
    </row>
    <row r="37" spans="1:15" ht="15.75" thickBot="1" x14ac:dyDescent="0.3">
      <c r="A37" s="97"/>
      <c r="B37" s="108"/>
      <c r="C37" s="73"/>
      <c r="D37" s="69"/>
      <c r="E37" s="70">
        <f t="shared" si="0"/>
        <v>-2.2000000000000028</v>
      </c>
      <c r="F37" s="71">
        <f t="shared" si="1"/>
        <v>-2</v>
      </c>
      <c r="G37" s="99"/>
      <c r="H37" s="23"/>
      <c r="I37" s="101"/>
      <c r="J37" s="73"/>
      <c r="K37" s="69"/>
      <c r="L37" s="70">
        <f t="shared" si="2"/>
        <v>-2.2000000000000028</v>
      </c>
      <c r="M37" s="71">
        <f t="shared" si="3"/>
        <v>-2</v>
      </c>
      <c r="N37" s="95"/>
      <c r="O37" s="38"/>
    </row>
    <row r="38" spans="1:15" x14ac:dyDescent="0.25">
      <c r="A38" s="96">
        <f t="shared" ref="A38" si="10">A36+TIME(0,$J$8,0)</f>
        <v>0.4930555555555553</v>
      </c>
      <c r="B38" s="108"/>
      <c r="C38" s="72"/>
      <c r="D38" s="65"/>
      <c r="E38" s="66">
        <f t="shared" si="0"/>
        <v>-2.2000000000000028</v>
      </c>
      <c r="F38" s="67">
        <f t="shared" si="1"/>
        <v>-2</v>
      </c>
      <c r="G38" s="98"/>
      <c r="H38" s="23"/>
      <c r="I38" s="101"/>
      <c r="J38" s="72"/>
      <c r="K38" s="65"/>
      <c r="L38" s="66">
        <f t="shared" si="2"/>
        <v>-2.2000000000000028</v>
      </c>
      <c r="M38" s="67">
        <f t="shared" si="3"/>
        <v>-2</v>
      </c>
      <c r="N38" s="94"/>
      <c r="O38" s="38"/>
    </row>
    <row r="39" spans="1:15" ht="15.75" thickBot="1" x14ac:dyDescent="0.3">
      <c r="A39" s="97"/>
      <c r="B39" s="109"/>
      <c r="C39" s="73"/>
      <c r="D39" s="69"/>
      <c r="E39" s="70">
        <f t="shared" si="0"/>
        <v>-2.2000000000000028</v>
      </c>
      <c r="F39" s="71">
        <f t="shared" si="1"/>
        <v>-2</v>
      </c>
      <c r="G39" s="99"/>
      <c r="H39" s="24"/>
      <c r="I39" s="102"/>
      <c r="J39" s="73"/>
      <c r="K39" s="69"/>
      <c r="L39" s="70">
        <f t="shared" si="2"/>
        <v>-2.2000000000000028</v>
      </c>
      <c r="M39" s="71">
        <f t="shared" si="3"/>
        <v>-2</v>
      </c>
      <c r="N39" s="95"/>
      <c r="O39" s="38"/>
    </row>
    <row r="40" spans="1:15" ht="15.75" thickBot="1" x14ac:dyDescent="0.3">
      <c r="A40" s="25"/>
      <c r="B40" s="21"/>
      <c r="C40" s="30"/>
      <c r="D40" s="74"/>
      <c r="E40" s="75"/>
      <c r="F40" s="76"/>
      <c r="G40" s="4"/>
      <c r="I40" s="30"/>
      <c r="J40" s="30"/>
      <c r="K40" s="74"/>
      <c r="L40" s="75"/>
      <c r="M40" s="76"/>
      <c r="N40" s="4"/>
      <c r="O40" s="39"/>
    </row>
    <row r="41" spans="1:15" x14ac:dyDescent="0.25">
      <c r="A41" s="91">
        <f>A38+TIME(0,$J$8,0)</f>
        <v>0.49999999999999972</v>
      </c>
      <c r="B41" s="106">
        <f>B10</f>
        <v>0</v>
      </c>
      <c r="C41" s="72"/>
      <c r="D41" s="65"/>
      <c r="E41" s="66">
        <f t="shared" si="0"/>
        <v>-2.2000000000000028</v>
      </c>
      <c r="F41" s="67">
        <f t="shared" si="1"/>
        <v>-2</v>
      </c>
      <c r="G41" s="94"/>
      <c r="H41" s="22"/>
      <c r="I41" s="100">
        <f>B11</f>
        <v>0</v>
      </c>
      <c r="J41" s="72"/>
      <c r="K41" s="65"/>
      <c r="L41" s="66">
        <f t="shared" si="2"/>
        <v>-2.2000000000000028</v>
      </c>
      <c r="M41" s="67">
        <f t="shared" si="3"/>
        <v>-2</v>
      </c>
      <c r="N41" s="94"/>
      <c r="O41" s="38"/>
    </row>
    <row r="42" spans="1:15" ht="15.75" thickBot="1" x14ac:dyDescent="0.3">
      <c r="A42" s="91"/>
      <c r="B42" s="106"/>
      <c r="C42" s="73"/>
      <c r="D42" s="69"/>
      <c r="E42" s="70">
        <f t="shared" si="0"/>
        <v>-2.2000000000000028</v>
      </c>
      <c r="F42" s="71">
        <f t="shared" si="1"/>
        <v>-2</v>
      </c>
      <c r="G42" s="95"/>
      <c r="H42" s="23"/>
      <c r="I42" s="101"/>
      <c r="J42" s="73"/>
      <c r="K42" s="69"/>
      <c r="L42" s="70">
        <f t="shared" si="2"/>
        <v>-2.2000000000000028</v>
      </c>
      <c r="M42" s="71">
        <f t="shared" si="3"/>
        <v>-2</v>
      </c>
      <c r="N42" s="95"/>
      <c r="O42" s="38"/>
    </row>
    <row r="43" spans="1:15" x14ac:dyDescent="0.25">
      <c r="A43" s="91">
        <f>A41+TIME(0,$J$8,0)</f>
        <v>0.5069444444444442</v>
      </c>
      <c r="B43" s="106"/>
      <c r="C43" s="72"/>
      <c r="D43" s="65"/>
      <c r="E43" s="66">
        <f t="shared" si="0"/>
        <v>-2.2000000000000028</v>
      </c>
      <c r="F43" s="67">
        <f t="shared" si="1"/>
        <v>-2</v>
      </c>
      <c r="G43" s="94"/>
      <c r="H43" s="23"/>
      <c r="I43" s="101"/>
      <c r="J43" s="72"/>
      <c r="K43" s="65"/>
      <c r="L43" s="66">
        <f t="shared" si="2"/>
        <v>-2.2000000000000028</v>
      </c>
      <c r="M43" s="67">
        <f t="shared" si="3"/>
        <v>-2</v>
      </c>
      <c r="N43" s="94"/>
      <c r="O43" s="38"/>
    </row>
    <row r="44" spans="1:15" ht="15.75" thickBot="1" x14ac:dyDescent="0.3">
      <c r="A44" s="91"/>
      <c r="B44" s="106"/>
      <c r="C44" s="73"/>
      <c r="D44" s="69"/>
      <c r="E44" s="70">
        <f t="shared" si="0"/>
        <v>-2.2000000000000028</v>
      </c>
      <c r="F44" s="71">
        <f t="shared" si="1"/>
        <v>-2</v>
      </c>
      <c r="G44" s="95"/>
      <c r="H44" s="23"/>
      <c r="I44" s="101"/>
      <c r="J44" s="73"/>
      <c r="K44" s="69"/>
      <c r="L44" s="70">
        <f t="shared" si="2"/>
        <v>-2.2000000000000028</v>
      </c>
      <c r="M44" s="71">
        <f t="shared" si="3"/>
        <v>-2</v>
      </c>
      <c r="N44" s="95"/>
      <c r="O44" s="38"/>
    </row>
    <row r="45" spans="1:15" x14ac:dyDescent="0.25">
      <c r="A45" s="91">
        <f>A43+TIME(0,$J$8,0)</f>
        <v>0.51388888888888862</v>
      </c>
      <c r="B45" s="106"/>
      <c r="C45" s="72"/>
      <c r="D45" s="65"/>
      <c r="E45" s="66">
        <f t="shared" si="0"/>
        <v>-2.2000000000000028</v>
      </c>
      <c r="F45" s="67">
        <f t="shared" si="1"/>
        <v>-2</v>
      </c>
      <c r="G45" s="94"/>
      <c r="H45" s="23"/>
      <c r="I45" s="101"/>
      <c r="J45" s="72"/>
      <c r="K45" s="65"/>
      <c r="L45" s="66">
        <f t="shared" si="2"/>
        <v>-2.2000000000000028</v>
      </c>
      <c r="M45" s="67">
        <f t="shared" si="3"/>
        <v>-2</v>
      </c>
      <c r="N45" s="94"/>
      <c r="O45" s="38"/>
    </row>
    <row r="46" spans="1:15" ht="15.75" thickBot="1" x14ac:dyDescent="0.3">
      <c r="A46" s="91"/>
      <c r="B46" s="106"/>
      <c r="C46" s="73"/>
      <c r="D46" s="69"/>
      <c r="E46" s="70">
        <f t="shared" si="0"/>
        <v>-2.2000000000000028</v>
      </c>
      <c r="F46" s="71">
        <f t="shared" si="1"/>
        <v>-2</v>
      </c>
      <c r="G46" s="95"/>
      <c r="H46" s="24"/>
      <c r="I46" s="102"/>
      <c r="J46" s="73"/>
      <c r="K46" s="69"/>
      <c r="L46" s="70">
        <f t="shared" si="2"/>
        <v>-2.2000000000000028</v>
      </c>
      <c r="M46" s="71">
        <f t="shared" si="3"/>
        <v>-2</v>
      </c>
      <c r="N46" s="95"/>
      <c r="O46" s="38"/>
    </row>
    <row r="47" spans="1:15" x14ac:dyDescent="0.25">
      <c r="A47" s="26"/>
    </row>
    <row r="49" spans="1:16" x14ac:dyDescent="0.25">
      <c r="B49" s="41" t="s">
        <v>34</v>
      </c>
    </row>
    <row r="50" spans="1:16" x14ac:dyDescent="0.25">
      <c r="A50" s="84">
        <f t="shared" ref="A50:A54" si="11">A28</f>
        <v>0.4583333333333332</v>
      </c>
      <c r="B50" s="82">
        <f t="shared" ref="B50" si="12">$I$28</f>
        <v>0</v>
      </c>
      <c r="C50" s="43">
        <f t="shared" ref="C50:G55" si="13">J28</f>
        <v>0</v>
      </c>
      <c r="D50" s="44">
        <f t="shared" si="13"/>
        <v>0</v>
      </c>
      <c r="E50" s="45">
        <f t="shared" si="13"/>
        <v>-2.2000000000000028</v>
      </c>
      <c r="F50" s="46">
        <f t="shared" si="13"/>
        <v>-2</v>
      </c>
      <c r="G50" s="81">
        <f t="shared" si="13"/>
        <v>0</v>
      </c>
      <c r="H50"/>
      <c r="I50" s="84">
        <f t="shared" ref="I50:I54" si="14">A34</f>
        <v>0.47916666666666646</v>
      </c>
      <c r="J50" s="82">
        <f t="shared" ref="J50" si="15">$I$41</f>
        <v>0</v>
      </c>
      <c r="K50" s="83">
        <f t="shared" ref="K50:K55" si="16">J34</f>
        <v>0</v>
      </c>
      <c r="L50" s="83"/>
      <c r="M50" s="44">
        <f t="shared" ref="M50:M55" si="17">K34</f>
        <v>0</v>
      </c>
      <c r="N50" s="48">
        <f t="shared" ref="N50:O55" si="18">M34</f>
        <v>-2</v>
      </c>
      <c r="O50" s="81">
        <f t="shared" si="18"/>
        <v>0</v>
      </c>
      <c r="P50" s="82"/>
    </row>
    <row r="51" spans="1:16" x14ac:dyDescent="0.25">
      <c r="A51" s="84"/>
      <c r="B51" s="82"/>
      <c r="C51" s="43">
        <f t="shared" si="13"/>
        <v>0</v>
      </c>
      <c r="D51" s="44">
        <f t="shared" si="13"/>
        <v>0</v>
      </c>
      <c r="E51" s="45">
        <f t="shared" si="13"/>
        <v>-2.2000000000000028</v>
      </c>
      <c r="F51" s="46">
        <f t="shared" si="13"/>
        <v>-2</v>
      </c>
      <c r="G51" s="81"/>
      <c r="H51"/>
      <c r="I51" s="82"/>
      <c r="J51" s="82"/>
      <c r="K51" s="47">
        <f t="shared" si="16"/>
        <v>0</v>
      </c>
      <c r="L51" s="45"/>
      <c r="M51" s="44">
        <f t="shared" si="17"/>
        <v>0</v>
      </c>
      <c r="N51" s="48">
        <f t="shared" si="18"/>
        <v>-2</v>
      </c>
      <c r="O51" s="82"/>
      <c r="P51" s="82"/>
    </row>
    <row r="52" spans="1:16" x14ac:dyDescent="0.25">
      <c r="A52" s="84">
        <f t="shared" si="11"/>
        <v>0.46527777777777762</v>
      </c>
      <c r="B52" s="82"/>
      <c r="C52" s="43">
        <f t="shared" si="13"/>
        <v>0</v>
      </c>
      <c r="D52" s="44">
        <f t="shared" si="13"/>
        <v>0</v>
      </c>
      <c r="E52" s="45">
        <f t="shared" si="13"/>
        <v>-2.2000000000000028</v>
      </c>
      <c r="F52" s="46">
        <f t="shared" si="13"/>
        <v>-2</v>
      </c>
      <c r="G52" s="81">
        <f t="shared" si="13"/>
        <v>0</v>
      </c>
      <c r="H52"/>
      <c r="I52" s="84">
        <f t="shared" si="14"/>
        <v>0.48611111111111088</v>
      </c>
      <c r="J52" s="82"/>
      <c r="K52" s="47">
        <f t="shared" si="16"/>
        <v>0</v>
      </c>
      <c r="L52" s="45"/>
      <c r="M52" s="44">
        <f t="shared" si="17"/>
        <v>0</v>
      </c>
      <c r="N52" s="48">
        <f t="shared" si="18"/>
        <v>-2</v>
      </c>
      <c r="O52" s="81">
        <f t="shared" si="18"/>
        <v>0</v>
      </c>
      <c r="P52" s="82"/>
    </row>
    <row r="53" spans="1:16" x14ac:dyDescent="0.25">
      <c r="A53" s="84"/>
      <c r="B53" s="82"/>
      <c r="C53" s="43">
        <f t="shared" si="13"/>
        <v>0</v>
      </c>
      <c r="D53" s="44">
        <f t="shared" si="13"/>
        <v>0</v>
      </c>
      <c r="E53" s="45">
        <f t="shared" si="13"/>
        <v>-2.2000000000000028</v>
      </c>
      <c r="F53" s="46">
        <f t="shared" si="13"/>
        <v>-2</v>
      </c>
      <c r="G53" s="81"/>
      <c r="H53"/>
      <c r="I53" s="82"/>
      <c r="J53" s="82"/>
      <c r="K53" s="47">
        <f t="shared" si="16"/>
        <v>0</v>
      </c>
      <c r="L53" s="45"/>
      <c r="M53" s="44">
        <f t="shared" si="17"/>
        <v>0</v>
      </c>
      <c r="N53" s="48">
        <f t="shared" si="18"/>
        <v>-2</v>
      </c>
      <c r="O53" s="82"/>
      <c r="P53" s="82"/>
    </row>
    <row r="54" spans="1:16" x14ac:dyDescent="0.25">
      <c r="A54" s="84">
        <f t="shared" si="11"/>
        <v>0.47222222222222204</v>
      </c>
      <c r="B54" s="82"/>
      <c r="C54" s="43">
        <f t="shared" si="13"/>
        <v>0</v>
      </c>
      <c r="D54" s="44">
        <f t="shared" si="13"/>
        <v>0</v>
      </c>
      <c r="E54" s="45">
        <f t="shared" si="13"/>
        <v>-2.2000000000000028</v>
      </c>
      <c r="F54" s="46">
        <f t="shared" si="13"/>
        <v>-2</v>
      </c>
      <c r="G54" s="81">
        <f t="shared" si="13"/>
        <v>0</v>
      </c>
      <c r="H54"/>
      <c r="I54" s="84">
        <f t="shared" si="14"/>
        <v>0.4930555555555553</v>
      </c>
      <c r="J54" s="82"/>
      <c r="K54" s="47">
        <f t="shared" si="16"/>
        <v>0</v>
      </c>
      <c r="L54" s="45"/>
      <c r="M54" s="44">
        <f t="shared" si="17"/>
        <v>0</v>
      </c>
      <c r="N54" s="48">
        <f t="shared" si="18"/>
        <v>-2</v>
      </c>
      <c r="O54" s="81">
        <f t="shared" si="18"/>
        <v>0</v>
      </c>
      <c r="P54" s="82"/>
    </row>
    <row r="55" spans="1:16" x14ac:dyDescent="0.25">
      <c r="A55" s="84"/>
      <c r="B55" s="82"/>
      <c r="C55" s="43">
        <f t="shared" si="13"/>
        <v>0</v>
      </c>
      <c r="D55" s="44">
        <f t="shared" si="13"/>
        <v>0</v>
      </c>
      <c r="E55" s="45">
        <f t="shared" si="13"/>
        <v>-2.2000000000000028</v>
      </c>
      <c r="F55" s="46">
        <f t="shared" si="13"/>
        <v>-2</v>
      </c>
      <c r="G55" s="81"/>
      <c r="H55"/>
      <c r="I55" s="82"/>
      <c r="J55" s="82"/>
      <c r="K55" s="47">
        <f t="shared" si="16"/>
        <v>0</v>
      </c>
      <c r="L55" s="45"/>
      <c r="M55" s="44">
        <f t="shared" si="17"/>
        <v>0</v>
      </c>
      <c r="N55" s="48">
        <f t="shared" si="18"/>
        <v>-2</v>
      </c>
      <c r="O55" s="82"/>
      <c r="P55" s="82"/>
    </row>
    <row r="56" spans="1:16" x14ac:dyDescent="0.25">
      <c r="A56" s="84">
        <v>0.49374999999999974</v>
      </c>
      <c r="B56" s="82"/>
      <c r="C56" s="43">
        <f t="shared" ref="C56:G61" si="19">C41</f>
        <v>0</v>
      </c>
      <c r="D56" s="42">
        <f t="shared" si="19"/>
        <v>0</v>
      </c>
      <c r="E56" s="45">
        <f t="shared" si="19"/>
        <v>-2.2000000000000028</v>
      </c>
      <c r="F56" s="46">
        <f t="shared" si="19"/>
        <v>-2</v>
      </c>
      <c r="G56" s="81">
        <f t="shared" si="19"/>
        <v>0</v>
      </c>
      <c r="H56"/>
      <c r="I56" s="84">
        <f t="shared" ref="I56:I60" si="20">A41</f>
        <v>0.49999999999999972</v>
      </c>
      <c r="J56" s="82"/>
      <c r="K56" s="47">
        <f t="shared" ref="K56:K61" si="21">J41</f>
        <v>0</v>
      </c>
      <c r="L56" s="45"/>
      <c r="M56" s="44">
        <f t="shared" ref="M56:M61" si="22">K41</f>
        <v>0</v>
      </c>
      <c r="N56" s="48">
        <f t="shared" ref="N56:O61" si="23">M41</f>
        <v>-2</v>
      </c>
      <c r="O56" s="81">
        <f t="shared" si="23"/>
        <v>0</v>
      </c>
      <c r="P56" s="82"/>
    </row>
    <row r="57" spans="1:16" x14ac:dyDescent="0.25">
      <c r="A57" s="84"/>
      <c r="B57" s="82"/>
      <c r="C57" s="43">
        <f t="shared" si="19"/>
        <v>0</v>
      </c>
      <c r="D57" s="42">
        <f t="shared" si="19"/>
        <v>0</v>
      </c>
      <c r="E57" s="45">
        <f t="shared" si="19"/>
        <v>-2.2000000000000028</v>
      </c>
      <c r="F57" s="46">
        <f t="shared" si="19"/>
        <v>-2</v>
      </c>
      <c r="G57" s="81"/>
      <c r="H57"/>
      <c r="I57" s="82"/>
      <c r="J57" s="82"/>
      <c r="K57" s="47">
        <f t="shared" si="21"/>
        <v>0</v>
      </c>
      <c r="L57" s="45"/>
      <c r="M57" s="44">
        <f t="shared" si="22"/>
        <v>0</v>
      </c>
      <c r="N57" s="48">
        <f t="shared" si="23"/>
        <v>-2</v>
      </c>
      <c r="O57" s="82"/>
      <c r="P57" s="82"/>
    </row>
    <row r="58" spans="1:16" x14ac:dyDescent="0.25">
      <c r="A58" s="84">
        <f t="shared" ref="A58:A60" si="24">$A$56</f>
        <v>0.49374999999999974</v>
      </c>
      <c r="B58" s="82"/>
      <c r="C58" s="43">
        <f t="shared" si="19"/>
        <v>0</v>
      </c>
      <c r="D58" s="42">
        <f t="shared" si="19"/>
        <v>0</v>
      </c>
      <c r="E58" s="45">
        <f t="shared" si="19"/>
        <v>-2.2000000000000028</v>
      </c>
      <c r="F58" s="46">
        <f t="shared" si="19"/>
        <v>-2</v>
      </c>
      <c r="G58" s="81">
        <f t="shared" si="19"/>
        <v>0</v>
      </c>
      <c r="H58"/>
      <c r="I58" s="84">
        <f t="shared" si="20"/>
        <v>0.5069444444444442</v>
      </c>
      <c r="J58" s="82"/>
      <c r="K58" s="47">
        <f t="shared" si="21"/>
        <v>0</v>
      </c>
      <c r="L58" s="45"/>
      <c r="M58" s="44">
        <f t="shared" si="22"/>
        <v>0</v>
      </c>
      <c r="N58" s="48">
        <f t="shared" si="23"/>
        <v>-2</v>
      </c>
      <c r="O58" s="81">
        <f t="shared" si="23"/>
        <v>0</v>
      </c>
      <c r="P58" s="82"/>
    </row>
    <row r="59" spans="1:16" x14ac:dyDescent="0.25">
      <c r="A59" s="84"/>
      <c r="B59" s="82"/>
      <c r="C59" s="43">
        <f t="shared" si="19"/>
        <v>0</v>
      </c>
      <c r="D59" s="42">
        <f t="shared" si="19"/>
        <v>0</v>
      </c>
      <c r="E59" s="45">
        <f t="shared" si="19"/>
        <v>-2.2000000000000028</v>
      </c>
      <c r="F59" s="46">
        <f t="shared" si="19"/>
        <v>-2</v>
      </c>
      <c r="G59" s="81"/>
      <c r="H59"/>
      <c r="I59" s="82"/>
      <c r="J59" s="82"/>
      <c r="K59" s="47">
        <f t="shared" si="21"/>
        <v>0</v>
      </c>
      <c r="L59" s="45"/>
      <c r="M59" s="44">
        <f t="shared" si="22"/>
        <v>0</v>
      </c>
      <c r="N59" s="48">
        <f t="shared" si="23"/>
        <v>-2</v>
      </c>
      <c r="O59" s="82"/>
      <c r="P59" s="82"/>
    </row>
    <row r="60" spans="1:16" x14ac:dyDescent="0.25">
      <c r="A60" s="84">
        <f t="shared" si="24"/>
        <v>0.49374999999999974</v>
      </c>
      <c r="B60" s="82"/>
      <c r="C60" s="43">
        <f t="shared" si="19"/>
        <v>0</v>
      </c>
      <c r="D60" s="42">
        <f t="shared" si="19"/>
        <v>0</v>
      </c>
      <c r="E60" s="45">
        <f t="shared" si="19"/>
        <v>-2.2000000000000028</v>
      </c>
      <c r="F60" s="46">
        <f t="shared" si="19"/>
        <v>-2</v>
      </c>
      <c r="G60" s="81">
        <f t="shared" si="19"/>
        <v>0</v>
      </c>
      <c r="H60"/>
      <c r="I60" s="84">
        <f t="shared" si="20"/>
        <v>0.51388888888888862</v>
      </c>
      <c r="J60" s="82"/>
      <c r="K60" s="47">
        <f t="shared" si="21"/>
        <v>0</v>
      </c>
      <c r="L60" s="45"/>
      <c r="M60" s="44">
        <f t="shared" si="22"/>
        <v>0</v>
      </c>
      <c r="N60" s="48">
        <f t="shared" si="23"/>
        <v>-2</v>
      </c>
      <c r="O60" s="81">
        <f t="shared" si="23"/>
        <v>0</v>
      </c>
      <c r="P60" s="82"/>
    </row>
    <row r="61" spans="1:16" x14ac:dyDescent="0.25">
      <c r="A61" s="84"/>
      <c r="B61" s="82"/>
      <c r="C61" s="43">
        <f t="shared" si="19"/>
        <v>0</v>
      </c>
      <c r="D61" s="42">
        <f t="shared" si="19"/>
        <v>0</v>
      </c>
      <c r="E61" s="45">
        <f t="shared" si="19"/>
        <v>-2.2000000000000028</v>
      </c>
      <c r="F61" s="46">
        <f t="shared" si="19"/>
        <v>-2</v>
      </c>
      <c r="G61" s="81"/>
      <c r="H61"/>
      <c r="I61" s="82"/>
      <c r="J61" s="82"/>
      <c r="K61" s="47">
        <f t="shared" si="21"/>
        <v>0</v>
      </c>
      <c r="L61" s="45"/>
      <c r="M61" s="44">
        <f t="shared" si="22"/>
        <v>0</v>
      </c>
      <c r="N61" s="48">
        <f t="shared" si="23"/>
        <v>-2</v>
      </c>
      <c r="O61" s="82"/>
      <c r="P61" s="82"/>
    </row>
    <row r="62" spans="1:16" x14ac:dyDescent="0.25">
      <c r="A62" s="85"/>
    </row>
    <row r="63" spans="1:16" x14ac:dyDescent="0.25">
      <c r="A63" s="85"/>
      <c r="G63" s="40"/>
    </row>
  </sheetData>
  <mergeCells count="99">
    <mergeCell ref="A62:A63"/>
    <mergeCell ref="O56:P57"/>
    <mergeCell ref="A58:A59"/>
    <mergeCell ref="G58:G59"/>
    <mergeCell ref="I58:I59"/>
    <mergeCell ref="O58:P59"/>
    <mergeCell ref="A60:A61"/>
    <mergeCell ref="G60:G61"/>
    <mergeCell ref="I60:I61"/>
    <mergeCell ref="O60:P61"/>
    <mergeCell ref="O50:P51"/>
    <mergeCell ref="A52:A53"/>
    <mergeCell ref="G52:G53"/>
    <mergeCell ref="I52:I53"/>
    <mergeCell ref="O52:P53"/>
    <mergeCell ref="A54:A55"/>
    <mergeCell ref="G54:G55"/>
    <mergeCell ref="I54:I55"/>
    <mergeCell ref="O54:P55"/>
    <mergeCell ref="A50:A51"/>
    <mergeCell ref="B50:B61"/>
    <mergeCell ref="G50:G51"/>
    <mergeCell ref="I50:I51"/>
    <mergeCell ref="J50:J61"/>
    <mergeCell ref="K50:L50"/>
    <mergeCell ref="A56:A57"/>
    <mergeCell ref="G56:G57"/>
    <mergeCell ref="I56:I57"/>
    <mergeCell ref="A43:A44"/>
    <mergeCell ref="G43:G44"/>
    <mergeCell ref="N43:N44"/>
    <mergeCell ref="A45:A46"/>
    <mergeCell ref="G45:G46"/>
    <mergeCell ref="N45:N46"/>
    <mergeCell ref="G36:G37"/>
    <mergeCell ref="N36:N37"/>
    <mergeCell ref="A38:A39"/>
    <mergeCell ref="G38:G39"/>
    <mergeCell ref="N38:N39"/>
    <mergeCell ref="A41:A42"/>
    <mergeCell ref="B41:B46"/>
    <mergeCell ref="G41:G42"/>
    <mergeCell ref="I41:I46"/>
    <mergeCell ref="N41:N42"/>
    <mergeCell ref="G30:G31"/>
    <mergeCell ref="N30:N31"/>
    <mergeCell ref="A32:A33"/>
    <mergeCell ref="G32:G33"/>
    <mergeCell ref="N32:N33"/>
    <mergeCell ref="A34:A35"/>
    <mergeCell ref="G34:G35"/>
    <mergeCell ref="I34:I39"/>
    <mergeCell ref="N34:N35"/>
    <mergeCell ref="A36:A37"/>
    <mergeCell ref="P27:P28"/>
    <mergeCell ref="Q27:Z28"/>
    <mergeCell ref="A28:A29"/>
    <mergeCell ref="B28:B39"/>
    <mergeCell ref="G28:G29"/>
    <mergeCell ref="I28:I33"/>
    <mergeCell ref="N28:N29"/>
    <mergeCell ref="P29:P31"/>
    <mergeCell ref="Q29:Z31"/>
    <mergeCell ref="A30:A31"/>
    <mergeCell ref="A23:A24"/>
    <mergeCell ref="G23:G24"/>
    <mergeCell ref="N23:N24"/>
    <mergeCell ref="Q23:Z23"/>
    <mergeCell ref="Q24:Z24"/>
    <mergeCell ref="A25:A26"/>
    <mergeCell ref="G25:G26"/>
    <mergeCell ref="N25:N26"/>
    <mergeCell ref="Q25:Z25"/>
    <mergeCell ref="Q26:Z26"/>
    <mergeCell ref="N19:N20"/>
    <mergeCell ref="Q19:Z19"/>
    <mergeCell ref="P20:P21"/>
    <mergeCell ref="Q20:Z21"/>
    <mergeCell ref="A21:A22"/>
    <mergeCell ref="G21:G22"/>
    <mergeCell ref="N21:N22"/>
    <mergeCell ref="Q22:Z22"/>
    <mergeCell ref="Q15:Z15"/>
    <mergeCell ref="Q16:Z16"/>
    <mergeCell ref="A17:A18"/>
    <mergeCell ref="G17:G18"/>
    <mergeCell ref="N17:N18"/>
    <mergeCell ref="Q17:Z17"/>
    <mergeCell ref="Q18:Z18"/>
    <mergeCell ref="B2:C2"/>
    <mergeCell ref="F2:I2"/>
    <mergeCell ref="K9:N11"/>
    <mergeCell ref="A15:A16"/>
    <mergeCell ref="B15:B26"/>
    <mergeCell ref="G15:G16"/>
    <mergeCell ref="I15:I26"/>
    <mergeCell ref="N15:N16"/>
    <mergeCell ref="A19:A20"/>
    <mergeCell ref="G19:G20"/>
  </mergeCells>
  <dataValidations count="2">
    <dataValidation allowBlank="1" showInputMessage="1" showErrorMessage="1" promptTitle="Player " prompt="Please enter player in format Surname, FirstName" sqref="J28:J39 J15:J26 C50:C55 J41:J46 C41:C46" xr:uid="{EEE2DD52-22EF-4B98-821B-A61D4A23DCCD}"/>
    <dataValidation type="decimal" allowBlank="1" showInputMessage="1" showErrorMessage="1" errorTitle="Handicap Index" error="Please enter to one decimal place i.e. 10.8" promptTitle="Handicap Index" prompt="Input Handicap Index  to one decimal place i.e. 10.8" sqref="K28:K39 D15:D26 D50:D55 K41:K46 D41:D46 K15:K25" xr:uid="{821F236A-71B6-4DA1-A2BE-AA41B9010AA2}">
      <formula1>-2</formula1>
      <formula2>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Stover Result</vt:lpstr>
      <vt:lpstr>Portmore Result</vt:lpstr>
      <vt:lpstr>'Stover Result'!Print_Area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Malcolm Toone</cp:lastModifiedBy>
  <cp:lastPrinted>2025-04-10T06:13:52Z</cp:lastPrinted>
  <dcterms:created xsi:type="dcterms:W3CDTF">2019-07-19T09:20:30Z</dcterms:created>
  <dcterms:modified xsi:type="dcterms:W3CDTF">2025-05-08T10:31:04Z</dcterms:modified>
</cp:coreProperties>
</file>