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 tabRatio="641" activeTab="1"/>
  </bookViews>
  <sheets>
    <sheet name="TEAMS" sheetId="1" r:id="rId1"/>
    <sheet name="TE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2" l="1"/>
  <c r="L70" i="2"/>
  <c r="D55" i="2"/>
  <c r="D54" i="2"/>
  <c r="L37" i="2"/>
  <c r="L36" i="2"/>
  <c r="O15" i="2" l="1"/>
  <c r="O13" i="2"/>
  <c r="O16" i="2"/>
  <c r="O14" i="2"/>
  <c r="O12" i="2"/>
  <c r="L15" i="2"/>
  <c r="L13" i="2"/>
  <c r="L14" i="2"/>
  <c r="L12" i="2"/>
  <c r="M12" i="2"/>
  <c r="G15" i="2"/>
  <c r="G13" i="2"/>
  <c r="G14" i="2"/>
  <c r="G12" i="2"/>
  <c r="D15" i="2"/>
  <c r="D13" i="2"/>
  <c r="D14" i="2"/>
  <c r="D12" i="2"/>
  <c r="M85" i="2"/>
  <c r="N85" i="2" s="1"/>
  <c r="M84" i="2"/>
  <c r="N84" i="2" s="1"/>
  <c r="L85" i="2"/>
  <c r="L84" i="2"/>
  <c r="E85" i="2"/>
  <c r="F85" i="2" s="1"/>
  <c r="E84" i="2"/>
  <c r="F84" i="2" s="1"/>
  <c r="D85" i="2"/>
  <c r="D84" i="2"/>
  <c r="M83" i="2"/>
  <c r="N83" i="2" s="1"/>
  <c r="M82" i="2"/>
  <c r="N82" i="2" s="1"/>
  <c r="L83" i="2"/>
  <c r="L82" i="2"/>
  <c r="E83" i="2"/>
  <c r="F83" i="2" s="1"/>
  <c r="E82" i="2"/>
  <c r="F82" i="2" s="1"/>
  <c r="D83" i="2"/>
  <c r="D82" i="2"/>
  <c r="M81" i="2"/>
  <c r="N81" i="2" s="1"/>
  <c r="M80" i="2"/>
  <c r="N80" i="2" s="1"/>
  <c r="L81" i="2"/>
  <c r="L80" i="2"/>
  <c r="E81" i="2"/>
  <c r="F81" i="2" s="1"/>
  <c r="E80" i="2"/>
  <c r="F80" i="2" s="1"/>
  <c r="D81" i="2"/>
  <c r="D80" i="2"/>
  <c r="M79" i="2"/>
  <c r="N79" i="2" s="1"/>
  <c r="M78" i="2"/>
  <c r="N78" i="2" s="1"/>
  <c r="L79" i="2"/>
  <c r="L78" i="2"/>
  <c r="E79" i="2"/>
  <c r="F79" i="2" s="1"/>
  <c r="E78" i="2"/>
  <c r="F78" i="2" s="1"/>
  <c r="D79" i="2"/>
  <c r="D78" i="2"/>
  <c r="M77" i="2"/>
  <c r="N77" i="2" s="1"/>
  <c r="M76" i="2"/>
  <c r="N76" i="2" s="1"/>
  <c r="L77" i="2"/>
  <c r="L76" i="2"/>
  <c r="E77" i="2"/>
  <c r="F77" i="2" s="1"/>
  <c r="E76" i="2"/>
  <c r="F76" i="2" s="1"/>
  <c r="D77" i="2"/>
  <c r="D76" i="2"/>
  <c r="M75" i="2"/>
  <c r="N75" i="2" s="1"/>
  <c r="M74" i="2"/>
  <c r="N74" i="2" s="1"/>
  <c r="L75" i="2"/>
  <c r="L74" i="2"/>
  <c r="E75" i="2"/>
  <c r="F75" i="2" s="1"/>
  <c r="E74" i="2"/>
  <c r="F74" i="2" s="1"/>
  <c r="D75" i="2"/>
  <c r="D74" i="2"/>
  <c r="M73" i="2"/>
  <c r="N73" i="2" s="1"/>
  <c r="M72" i="2"/>
  <c r="N72" i="2" s="1"/>
  <c r="L73" i="2"/>
  <c r="L72" i="2"/>
  <c r="E73" i="2"/>
  <c r="F73" i="2" s="1"/>
  <c r="E72" i="2"/>
  <c r="F72" i="2" s="1"/>
  <c r="D73" i="2"/>
  <c r="D72" i="2"/>
  <c r="M71" i="2"/>
  <c r="N71" i="2" s="1"/>
  <c r="M70" i="2"/>
  <c r="N70" i="2" s="1"/>
  <c r="E71" i="2"/>
  <c r="F71" i="2" s="1"/>
  <c r="E70" i="2"/>
  <c r="F70" i="2" s="1"/>
  <c r="D71" i="2"/>
  <c r="D70" i="2"/>
  <c r="M69" i="2"/>
  <c r="N69" i="2" s="1"/>
  <c r="M68" i="2"/>
  <c r="N68" i="2" s="1"/>
  <c r="L69" i="2"/>
  <c r="L68" i="2"/>
  <c r="E69" i="2"/>
  <c r="F69" i="2" s="1"/>
  <c r="E68" i="2"/>
  <c r="F68" i="2" s="1"/>
  <c r="D69" i="2"/>
  <c r="D68" i="2"/>
  <c r="M67" i="2"/>
  <c r="N67" i="2" s="1"/>
  <c r="M66" i="2"/>
  <c r="N66" i="2" s="1"/>
  <c r="L67" i="2"/>
  <c r="L66" i="2"/>
  <c r="E67" i="2"/>
  <c r="F67" i="2" s="1"/>
  <c r="E66" i="2"/>
  <c r="F66" i="2" s="1"/>
  <c r="D67" i="2"/>
  <c r="D66" i="2"/>
  <c r="M65" i="2"/>
  <c r="N65" i="2" s="1"/>
  <c r="M64" i="2"/>
  <c r="N64" i="2" s="1"/>
  <c r="L65" i="2"/>
  <c r="L64" i="2"/>
  <c r="E65" i="2"/>
  <c r="F65" i="2" s="1"/>
  <c r="E64" i="2"/>
  <c r="F64" i="2" s="1"/>
  <c r="D65" i="2"/>
  <c r="D64" i="2"/>
  <c r="M63" i="2"/>
  <c r="N63" i="2" s="1"/>
  <c r="M62" i="2"/>
  <c r="N62" i="2" s="1"/>
  <c r="L63" i="2"/>
  <c r="L62" i="2"/>
  <c r="E63" i="2"/>
  <c r="F63" i="2" s="1"/>
  <c r="E62" i="2"/>
  <c r="F62" i="2" s="1"/>
  <c r="D63" i="2"/>
  <c r="D62" i="2"/>
  <c r="M61" i="2"/>
  <c r="N61" i="2" s="1"/>
  <c r="M60" i="2"/>
  <c r="N60" i="2" s="1"/>
  <c r="L61" i="2"/>
  <c r="L60" i="2"/>
  <c r="E61" i="2"/>
  <c r="F61" i="2" s="1"/>
  <c r="E60" i="2"/>
  <c r="F60" i="2" s="1"/>
  <c r="D61" i="2"/>
  <c r="D60" i="2"/>
  <c r="M59" i="2"/>
  <c r="N59" i="2" s="1"/>
  <c r="M58" i="2"/>
  <c r="N58" i="2" s="1"/>
  <c r="L59" i="2"/>
  <c r="L58" i="2"/>
  <c r="E59" i="2"/>
  <c r="F59" i="2" s="1"/>
  <c r="E58" i="2"/>
  <c r="F58" i="2" s="1"/>
  <c r="D59" i="2"/>
  <c r="D58" i="2"/>
  <c r="M57" i="2"/>
  <c r="N57" i="2" s="1"/>
  <c r="M56" i="2"/>
  <c r="N56" i="2" s="1"/>
  <c r="L57" i="2"/>
  <c r="L56" i="2"/>
  <c r="E57" i="2"/>
  <c r="F57" i="2" s="1"/>
  <c r="E56" i="2"/>
  <c r="F56" i="2" s="1"/>
  <c r="D57" i="2"/>
  <c r="D56" i="2"/>
  <c r="M55" i="2"/>
  <c r="N55" i="2" s="1"/>
  <c r="M54" i="2"/>
  <c r="N54" i="2" s="1"/>
  <c r="L55" i="2"/>
  <c r="L54" i="2"/>
  <c r="E55" i="2"/>
  <c r="F55" i="2" s="1"/>
  <c r="E54" i="2"/>
  <c r="F54" i="2" s="1"/>
  <c r="M53" i="2"/>
  <c r="N53" i="2" s="1"/>
  <c r="M52" i="2"/>
  <c r="N52" i="2" s="1"/>
  <c r="L53" i="2"/>
  <c r="L52" i="2"/>
  <c r="E53" i="2"/>
  <c r="F53" i="2" s="1"/>
  <c r="E52" i="2"/>
  <c r="F52" i="2" s="1"/>
  <c r="D53" i="2"/>
  <c r="D52" i="2"/>
  <c r="M51" i="2"/>
  <c r="N51" i="2" s="1"/>
  <c r="M50" i="2"/>
  <c r="N50" i="2" s="1"/>
  <c r="L51" i="2"/>
  <c r="L50" i="2"/>
  <c r="E51" i="2"/>
  <c r="F51" i="2" s="1"/>
  <c r="E50" i="2"/>
  <c r="F50" i="2" s="1"/>
  <c r="D51" i="2"/>
  <c r="D50" i="2"/>
  <c r="M49" i="2"/>
  <c r="N49" i="2" s="1"/>
  <c r="M48" i="2"/>
  <c r="N48" i="2" s="1"/>
  <c r="L49" i="2"/>
  <c r="L48" i="2"/>
  <c r="E49" i="2"/>
  <c r="F49" i="2" s="1"/>
  <c r="E48" i="2"/>
  <c r="F48" i="2" s="1"/>
  <c r="D49" i="2"/>
  <c r="D48" i="2"/>
  <c r="M47" i="2"/>
  <c r="N47" i="2" s="1"/>
  <c r="M46" i="2"/>
  <c r="N46" i="2" s="1"/>
  <c r="L47" i="2"/>
  <c r="L46" i="2"/>
  <c r="E47" i="2"/>
  <c r="F47" i="2" s="1"/>
  <c r="E46" i="2"/>
  <c r="F46" i="2" s="1"/>
  <c r="D47" i="2"/>
  <c r="D46" i="2"/>
  <c r="M45" i="2"/>
  <c r="N45" i="2" s="1"/>
  <c r="M44" i="2"/>
  <c r="N44" i="2" s="1"/>
  <c r="L45" i="2"/>
  <c r="L44" i="2"/>
  <c r="E45" i="2"/>
  <c r="F45" i="2" s="1"/>
  <c r="E44" i="2"/>
  <c r="F44" i="2" s="1"/>
  <c r="D45" i="2"/>
  <c r="D44" i="2"/>
  <c r="M43" i="2"/>
  <c r="N43" i="2" s="1"/>
  <c r="M42" i="2"/>
  <c r="N42" i="2" s="1"/>
  <c r="L43" i="2"/>
  <c r="L42" i="2"/>
  <c r="E43" i="2"/>
  <c r="F43" i="2" s="1"/>
  <c r="E42" i="2"/>
  <c r="F42" i="2" s="1"/>
  <c r="D43" i="2"/>
  <c r="D42" i="2"/>
  <c r="M41" i="2"/>
  <c r="N41" i="2" s="1"/>
  <c r="M40" i="2"/>
  <c r="N40" i="2" s="1"/>
  <c r="L41" i="2"/>
  <c r="L40" i="2"/>
  <c r="E41" i="2"/>
  <c r="F41" i="2" s="1"/>
  <c r="E40" i="2"/>
  <c r="F40" i="2" s="1"/>
  <c r="D41" i="2"/>
  <c r="D40" i="2"/>
  <c r="M39" i="2"/>
  <c r="N39" i="2" s="1"/>
  <c r="M38" i="2"/>
  <c r="N38" i="2" s="1"/>
  <c r="L39" i="2"/>
  <c r="L38" i="2"/>
  <c r="E39" i="2"/>
  <c r="F39" i="2" s="1"/>
  <c r="E38" i="2"/>
  <c r="F38" i="2" s="1"/>
  <c r="D39" i="2"/>
  <c r="D38" i="2"/>
  <c r="M37" i="2"/>
  <c r="N37" i="2" s="1"/>
  <c r="M36" i="2"/>
  <c r="N36" i="2" s="1"/>
  <c r="E37" i="2" l="1"/>
  <c r="F37" i="2" s="1"/>
  <c r="E36" i="2"/>
  <c r="F36" i="2" s="1"/>
  <c r="D37" i="2"/>
  <c r="D36" i="2"/>
  <c r="M35" i="2" l="1"/>
  <c r="N35" i="2" s="1"/>
  <c r="M34" i="2"/>
  <c r="N34" i="2" s="1"/>
  <c r="L35" i="2"/>
  <c r="L34" i="2"/>
  <c r="E35" i="2"/>
  <c r="F35" i="2" s="1"/>
  <c r="E34" i="2"/>
  <c r="F34" i="2" s="1"/>
  <c r="D35" i="2"/>
  <c r="D34" i="2"/>
  <c r="M33" i="2"/>
  <c r="N33" i="2" s="1"/>
  <c r="M32" i="2"/>
  <c r="N32" i="2" s="1"/>
  <c r="L33" i="2"/>
  <c r="L32" i="2"/>
  <c r="E33" i="2"/>
  <c r="F33" i="2" s="1"/>
  <c r="E32" i="2"/>
  <c r="F32" i="2" s="1"/>
  <c r="D33" i="2"/>
  <c r="D32" i="2"/>
  <c r="M31" i="2"/>
  <c r="N31" i="2" s="1"/>
  <c r="M30" i="2"/>
  <c r="N30" i="2" s="1"/>
  <c r="L31" i="2"/>
  <c r="L30" i="2"/>
  <c r="E31" i="2"/>
  <c r="F31" i="2" s="1"/>
  <c r="E30" i="2"/>
  <c r="F30" i="2" s="1"/>
  <c r="D31" i="2"/>
  <c r="D30" i="2"/>
  <c r="K84" i="2"/>
  <c r="C84" i="2"/>
  <c r="K82" i="2"/>
  <c r="C82" i="2"/>
  <c r="K80" i="2"/>
  <c r="C80" i="2"/>
  <c r="K78" i="2"/>
  <c r="C78" i="2"/>
  <c r="O85" i="2"/>
  <c r="G85" i="2"/>
  <c r="O84" i="2"/>
  <c r="G84" i="2"/>
  <c r="O83" i="2"/>
  <c r="G83" i="2"/>
  <c r="O82" i="2"/>
  <c r="G82" i="2"/>
  <c r="O81" i="2"/>
  <c r="G81" i="2"/>
  <c r="O80" i="2"/>
  <c r="G80" i="2"/>
  <c r="O79" i="2"/>
  <c r="G79" i="2"/>
  <c r="O78" i="2"/>
  <c r="G78" i="2"/>
  <c r="K76" i="2"/>
  <c r="C76" i="2"/>
  <c r="K74" i="2"/>
  <c r="C74" i="2"/>
  <c r="K72" i="2"/>
  <c r="C72" i="2"/>
  <c r="K70" i="2"/>
  <c r="C70" i="2"/>
  <c r="K68" i="2"/>
  <c r="C68" i="2"/>
  <c r="K66" i="2"/>
  <c r="C66" i="2"/>
  <c r="K64" i="2"/>
  <c r="C64" i="2"/>
  <c r="K62" i="2"/>
  <c r="C62" i="2"/>
  <c r="K60" i="2"/>
  <c r="C60" i="2"/>
  <c r="K58" i="2"/>
  <c r="C58" i="2"/>
  <c r="K56" i="2"/>
  <c r="C56" i="2"/>
  <c r="K54" i="2"/>
  <c r="C54" i="2"/>
  <c r="K52" i="2"/>
  <c r="C52" i="2"/>
  <c r="K50" i="2"/>
  <c r="C50" i="2"/>
  <c r="K48" i="2"/>
  <c r="C48" i="2"/>
  <c r="K46" i="2"/>
  <c r="C46" i="2"/>
  <c r="K44" i="2"/>
  <c r="C44" i="2"/>
  <c r="K42" i="2"/>
  <c r="C42" i="2"/>
  <c r="K40" i="2"/>
  <c r="C40" i="2"/>
  <c r="K38" i="2"/>
  <c r="C38" i="2"/>
  <c r="K36" i="2"/>
  <c r="C36" i="2"/>
  <c r="K34" i="2"/>
  <c r="C34" i="2"/>
  <c r="K32" i="2"/>
  <c r="C32" i="2"/>
  <c r="K30" i="2"/>
  <c r="C30" i="2"/>
  <c r="J18" i="2"/>
  <c r="J20" i="2" s="1"/>
  <c r="J22" i="2" s="1"/>
  <c r="J24" i="2" s="1"/>
  <c r="J26" i="2" s="1"/>
  <c r="J28" i="2" s="1"/>
  <c r="J30" i="2" s="1"/>
  <c r="J32" i="2" s="1"/>
  <c r="J34" i="2" s="1"/>
  <c r="J36" i="2" s="1"/>
  <c r="J38" i="2" s="1"/>
  <c r="J40" i="2" s="1"/>
  <c r="J42" i="2" s="1"/>
  <c r="J44" i="2" s="1"/>
  <c r="J46" i="2" s="1"/>
  <c r="J48" i="2" s="1"/>
  <c r="J50" i="2" s="1"/>
  <c r="J52" i="2" s="1"/>
  <c r="J54" i="2" s="1"/>
  <c r="J56" i="2" s="1"/>
  <c r="J58" i="2" s="1"/>
  <c r="J60" i="2" s="1"/>
  <c r="J62" i="2" s="1"/>
  <c r="J64" i="2" s="1"/>
  <c r="J66" i="2" s="1"/>
  <c r="J68" i="2" s="1"/>
  <c r="J70" i="2" s="1"/>
  <c r="J72" i="2" s="1"/>
  <c r="J74" i="2" s="1"/>
  <c r="J76" i="2" s="1"/>
  <c r="J78" i="2" s="1"/>
  <c r="J80" i="2" s="1"/>
  <c r="J82" i="2" s="1"/>
  <c r="J84" i="2" s="1"/>
  <c r="B18" i="2"/>
  <c r="B20" i="2" s="1"/>
  <c r="B22" i="2" s="1"/>
  <c r="B24" i="2" s="1"/>
  <c r="B26" i="2" s="1"/>
  <c r="B28" i="2" s="1"/>
  <c r="B30" i="2" s="1"/>
  <c r="B32" i="2" s="1"/>
  <c r="B34" i="2" s="1"/>
  <c r="B36" i="2" s="1"/>
  <c r="B38" i="2" s="1"/>
  <c r="B40" i="2" s="1"/>
  <c r="B42" i="2" s="1"/>
  <c r="B44" i="2" s="1"/>
  <c r="B46" i="2" s="1"/>
  <c r="B48" i="2" s="1"/>
  <c r="B50" i="2" s="1"/>
  <c r="B52" i="2" s="1"/>
  <c r="B54" i="2" s="1"/>
  <c r="B56" i="2" s="1"/>
  <c r="B58" i="2" s="1"/>
  <c r="B60" i="2" s="1"/>
  <c r="B62" i="2" s="1"/>
  <c r="B64" i="2" s="1"/>
  <c r="B66" i="2" s="1"/>
  <c r="B68" i="2" s="1"/>
  <c r="B70" i="2" s="1"/>
  <c r="B72" i="2" s="1"/>
  <c r="B74" i="2" s="1"/>
  <c r="B76" i="2" s="1"/>
  <c r="B78" i="2" s="1"/>
  <c r="B80" i="2" s="1"/>
  <c r="B82" i="2" s="1"/>
  <c r="B84" i="2" s="1"/>
  <c r="M16" i="2" l="1"/>
  <c r="M15" i="2"/>
  <c r="M14" i="2"/>
  <c r="M13" i="2"/>
  <c r="J15" i="2"/>
  <c r="J14" i="2"/>
  <c r="J13" i="2"/>
  <c r="J12" i="2"/>
  <c r="E15" i="2"/>
  <c r="E14" i="2"/>
  <c r="E13" i="2"/>
  <c r="E12" i="2"/>
  <c r="B15" i="2"/>
  <c r="A54" i="1"/>
  <c r="M43" i="1"/>
  <c r="I43" i="1"/>
  <c r="E43" i="1"/>
  <c r="A43" i="1"/>
  <c r="E18" i="2"/>
  <c r="F18" i="2" s="1"/>
  <c r="G18" i="2" s="1"/>
  <c r="D18" i="2"/>
  <c r="O77" i="2" l="1"/>
  <c r="O76" i="2"/>
  <c r="O65" i="2"/>
  <c r="O64" i="2"/>
  <c r="O53" i="2"/>
  <c r="O52" i="2"/>
  <c r="O41" i="2"/>
  <c r="O40" i="2"/>
  <c r="M29" i="2"/>
  <c r="N29" i="2" s="1"/>
  <c r="O29" i="2" s="1"/>
  <c r="M28" i="2"/>
  <c r="N28" i="2" s="1"/>
  <c r="O28" i="2" s="1"/>
  <c r="L29" i="2"/>
  <c r="L28" i="2"/>
  <c r="L24" i="2"/>
  <c r="M24" i="2"/>
  <c r="N24" i="2" s="1"/>
  <c r="O24" i="2" s="1"/>
  <c r="L25" i="2"/>
  <c r="M25" i="2"/>
  <c r="N25" i="2" s="1"/>
  <c r="O25" i="2" s="1"/>
  <c r="L26" i="2"/>
  <c r="M26" i="2"/>
  <c r="N26" i="2" s="1"/>
  <c r="O26" i="2" s="1"/>
  <c r="L27" i="2"/>
  <c r="M27" i="2"/>
  <c r="N27" i="2" s="1"/>
  <c r="O27" i="2" s="1"/>
  <c r="O30" i="2"/>
  <c r="O31" i="2"/>
  <c r="O32" i="2"/>
  <c r="O33" i="2"/>
  <c r="G77" i="2"/>
  <c r="G76" i="2"/>
  <c r="G65" i="2"/>
  <c r="G64" i="2"/>
  <c r="G53" i="2"/>
  <c r="G52" i="2"/>
  <c r="G41" i="2"/>
  <c r="G40" i="2"/>
  <c r="E29" i="2"/>
  <c r="F29" i="2" s="1"/>
  <c r="G29" i="2" s="1"/>
  <c r="E28" i="2"/>
  <c r="F28" i="2" s="1"/>
  <c r="G28" i="2" s="1"/>
  <c r="D29" i="2"/>
  <c r="D28" i="2"/>
  <c r="O75" i="2"/>
  <c r="O74" i="2"/>
  <c r="O63" i="2"/>
  <c r="O62" i="2"/>
  <c r="O51" i="2"/>
  <c r="O50" i="2"/>
  <c r="O39" i="2"/>
  <c r="O38" i="2"/>
  <c r="G75" i="2"/>
  <c r="G74" i="2"/>
  <c r="G63" i="2"/>
  <c r="G62" i="2"/>
  <c r="G51" i="2"/>
  <c r="G50" i="2"/>
  <c r="G39" i="2"/>
  <c r="G38" i="2"/>
  <c r="E27" i="2"/>
  <c r="F27" i="2" s="1"/>
  <c r="G27" i="2" s="1"/>
  <c r="E26" i="2"/>
  <c r="F26" i="2" s="1"/>
  <c r="G26" i="2" s="1"/>
  <c r="D27" i="2"/>
  <c r="D26" i="2"/>
  <c r="O73" i="2"/>
  <c r="O72" i="2"/>
  <c r="O61" i="2"/>
  <c r="O60" i="2"/>
  <c r="O49" i="2"/>
  <c r="O48" i="2"/>
  <c r="O37" i="2"/>
  <c r="O36" i="2"/>
  <c r="G73" i="2"/>
  <c r="G72" i="2"/>
  <c r="G61" i="2"/>
  <c r="G60" i="2"/>
  <c r="G49" i="2"/>
  <c r="G48" i="2"/>
  <c r="G37" i="2"/>
  <c r="G36" i="2"/>
  <c r="E25" i="2"/>
  <c r="F25" i="2" s="1"/>
  <c r="G25" i="2" s="1"/>
  <c r="E24" i="2"/>
  <c r="F24" i="2" s="1"/>
  <c r="G24" i="2" s="1"/>
  <c r="D25" i="2"/>
  <c r="D24" i="2"/>
  <c r="O71" i="2"/>
  <c r="O70" i="2"/>
  <c r="O59" i="2"/>
  <c r="O58" i="2"/>
  <c r="O47" i="2"/>
  <c r="O46" i="2"/>
  <c r="O35" i="2"/>
  <c r="O34" i="2"/>
  <c r="M23" i="2"/>
  <c r="N23" i="2" s="1"/>
  <c r="O23" i="2" s="1"/>
  <c r="M22" i="2"/>
  <c r="N22" i="2" s="1"/>
  <c r="O22" i="2" s="1"/>
  <c r="L23" i="2"/>
  <c r="L22" i="2"/>
  <c r="G71" i="2"/>
  <c r="G70" i="2"/>
  <c r="G59" i="2"/>
  <c r="G58" i="2"/>
  <c r="G47" i="2"/>
  <c r="G46" i="2"/>
  <c r="G35" i="2"/>
  <c r="G34" i="2"/>
  <c r="E23" i="2"/>
  <c r="F23" i="2" s="1"/>
  <c r="G23" i="2" s="1"/>
  <c r="E22" i="2"/>
  <c r="F22" i="2" s="1"/>
  <c r="G22" i="2" s="1"/>
  <c r="D23" i="2"/>
  <c r="D22" i="2"/>
  <c r="O69" i="2"/>
  <c r="O68" i="2"/>
  <c r="O57" i="2"/>
  <c r="O56" i="2"/>
  <c r="O45" i="2"/>
  <c r="O44" i="2"/>
  <c r="M21" i="2"/>
  <c r="N21" i="2" s="1"/>
  <c r="O21" i="2" s="1"/>
  <c r="M20" i="2"/>
  <c r="N20" i="2" s="1"/>
  <c r="O20" i="2" s="1"/>
  <c r="L21" i="2"/>
  <c r="L20" i="2"/>
  <c r="G69" i="2"/>
  <c r="G68" i="2"/>
  <c r="G57" i="2"/>
  <c r="G56" i="2"/>
  <c r="G45" i="2"/>
  <c r="G44" i="2"/>
  <c r="G33" i="2"/>
  <c r="G32" i="2"/>
  <c r="E21" i="2"/>
  <c r="F21" i="2" s="1"/>
  <c r="G21" i="2" s="1"/>
  <c r="E20" i="2"/>
  <c r="F20" i="2" s="1"/>
  <c r="G20" i="2" s="1"/>
  <c r="D21" i="2"/>
  <c r="D20" i="2"/>
  <c r="O67" i="2"/>
  <c r="O66" i="2"/>
  <c r="O55" i="2"/>
  <c r="O54" i="2"/>
  <c r="O43" i="2"/>
  <c r="O42" i="2"/>
  <c r="M19" i="2"/>
  <c r="N19" i="2" s="1"/>
  <c r="O19" i="2" s="1"/>
  <c r="L19" i="2"/>
  <c r="M18" i="2"/>
  <c r="N18" i="2" s="1"/>
  <c r="O18" i="2" s="1"/>
  <c r="L18" i="2"/>
  <c r="G67" i="2"/>
  <c r="G66" i="2"/>
  <c r="G55" i="2"/>
  <c r="G54" i="2"/>
  <c r="G43" i="2"/>
  <c r="G42" i="2"/>
  <c r="G31" i="2"/>
  <c r="G30" i="2"/>
  <c r="E19" i="2"/>
  <c r="F19" i="2" s="1"/>
  <c r="G19" i="2" s="1"/>
  <c r="D19" i="2"/>
  <c r="B14" i="2"/>
  <c r="B13" i="2"/>
  <c r="B12" i="2"/>
  <c r="C28" i="2"/>
  <c r="C26" i="2"/>
  <c r="C24" i="2"/>
  <c r="K28" i="2"/>
  <c r="K26" i="2"/>
  <c r="K24" i="2"/>
  <c r="K22" i="2"/>
  <c r="K20" i="2"/>
  <c r="K18" i="2"/>
  <c r="C22" i="2"/>
  <c r="C20" i="2"/>
  <c r="C18" i="2"/>
  <c r="M32" i="1"/>
  <c r="I32" i="1"/>
  <c r="E32" i="1"/>
  <c r="A32" i="1"/>
  <c r="M21" i="1"/>
  <c r="I21" i="1"/>
  <c r="E21" i="1"/>
  <c r="A21" i="1"/>
  <c r="M10" i="1"/>
  <c r="I10" i="1"/>
  <c r="E10" i="1"/>
  <c r="A10" i="1"/>
</calcChain>
</file>

<file path=xl/sharedStrings.xml><?xml version="1.0" encoding="utf-8"?>
<sst xmlns="http://schemas.openxmlformats.org/spreadsheetml/2006/main" count="228" uniqueCount="172">
  <si>
    <t>Name</t>
  </si>
  <si>
    <t>Handicap</t>
  </si>
  <si>
    <t>CDH ID</t>
  </si>
  <si>
    <t>PARTICIPATING GOLF CLUBS</t>
  </si>
  <si>
    <t>Start Time</t>
  </si>
  <si>
    <t>Slope Rating</t>
  </si>
  <si>
    <t>Course Rating</t>
  </si>
  <si>
    <t>Course Par</t>
  </si>
  <si>
    <t>Tees</t>
  </si>
  <si>
    <t>Playing Handicap Allowance</t>
  </si>
  <si>
    <t>Yellow</t>
  </si>
  <si>
    <t>SDSL JAMBOREE DAY</t>
  </si>
  <si>
    <t>Club</t>
  </si>
  <si>
    <t>Score</t>
  </si>
  <si>
    <t>TORQUAY GOLF CLUB</t>
  </si>
  <si>
    <t>Slot Time (Minutes)</t>
  </si>
  <si>
    <t>Only enter in yellow spaces. Copy players from team sheet to each Team box, then enter the club name in the appropriate spaces provided. IE: Enter Exeter team sheet in Team One Box then change yellow Team One name to Exeter, etc. etc.</t>
  </si>
  <si>
    <t>24th September 2026</t>
  </si>
  <si>
    <t>Garry White</t>
  </si>
  <si>
    <t>Clive Legg</t>
  </si>
  <si>
    <t>Royston Fox</t>
  </si>
  <si>
    <t>Jamie Bullen</t>
  </si>
  <si>
    <t>Brian Buckle</t>
  </si>
  <si>
    <t>Gareth Jones</t>
  </si>
  <si>
    <t>Andrew Griffin</t>
  </si>
  <si>
    <t>Churston</t>
  </si>
  <si>
    <t>Dainton</t>
  </si>
  <si>
    <t>Teignmouth</t>
  </si>
  <si>
    <t>Dartmouth</t>
  </si>
  <si>
    <t>Bovey Tracey</t>
  </si>
  <si>
    <t>East Devon</t>
  </si>
  <si>
    <t>Woodbury</t>
  </si>
  <si>
    <t>Thurleston</t>
  </si>
  <si>
    <t>Bigbury</t>
  </si>
  <si>
    <t>Crediton</t>
  </si>
  <si>
    <t>Staddon Heights</t>
  </si>
  <si>
    <t>Yelverton</t>
  </si>
  <si>
    <t>Tavistock</t>
  </si>
  <si>
    <t>Honiton</t>
  </si>
  <si>
    <t>Exeter</t>
  </si>
  <si>
    <t>NIGEL MILLMAN</t>
  </si>
  <si>
    <t xml:space="preserve">PAUL NOSWORTHY </t>
  </si>
  <si>
    <t>GARY RUTTER</t>
  </si>
  <si>
    <t>1015433947 </t>
  </si>
  <si>
    <t>MARTYN SQUIRES</t>
  </si>
  <si>
    <t>RICHARD WARD</t>
  </si>
  <si>
    <t xml:space="preserve"> JIM DONAVON</t>
  </si>
  <si>
    <t>JIM LARKIN</t>
  </si>
  <si>
    <t>SCOTT TOMLINSON</t>
  </si>
  <si>
    <t>John Man</t>
  </si>
  <si>
    <t>Phil Harvey</t>
  </si>
  <si>
    <t>Jeff Perry</t>
  </si>
  <si>
    <t>Dave Buss</t>
  </si>
  <si>
    <t>Paul Wright</t>
  </si>
  <si>
    <t>Graham Murray</t>
  </si>
  <si>
    <t>Ian Murphy</t>
  </si>
  <si>
    <t>Steve Thompson</t>
  </si>
  <si>
    <t>Andy Rogers</t>
  </si>
  <si>
    <t>Gerry Hodder</t>
  </si>
  <si>
    <t>Jim Dunlop</t>
  </si>
  <si>
    <t>Robin Abrahams</t>
  </si>
  <si>
    <t>Richard Lloyd</t>
  </si>
  <si>
    <t>Clive Edmunds</t>
  </si>
  <si>
    <t>Steve Hardes</t>
  </si>
  <si>
    <t>David Cousins</t>
  </si>
  <si>
    <t>Crouch Mark</t>
  </si>
  <si>
    <t>Sheldon Steve</t>
  </si>
  <si>
    <t>Waite Paul</t>
  </si>
  <si>
    <t>Marshall Tony</t>
  </si>
  <si>
    <t>Mills Phil</t>
  </si>
  <si>
    <t>McIlveen John</t>
  </si>
  <si>
    <t>Rogers Barrington</t>
  </si>
  <si>
    <t>Charleson Ray</t>
  </si>
  <si>
    <t>Tiverton</t>
  </si>
  <si>
    <t>Nigel Keeler</t>
  </si>
  <si>
    <t>Dave Henry</t>
  </si>
  <si>
    <t>Alan Galyer</t>
  </si>
  <si>
    <t>Paul Chapman</t>
  </si>
  <si>
    <t>Andy Griffiths</t>
  </si>
  <si>
    <t>Gary Chapman</t>
  </si>
  <si>
    <t>Len Hirst</t>
  </si>
  <si>
    <t>Mike Mahoney</t>
  </si>
  <si>
    <t>Bovey Castle</t>
  </si>
  <si>
    <t>Trevor Pretty</t>
  </si>
  <si>
    <t>Nigel Osborne</t>
  </si>
  <si>
    <t>Paul Marels</t>
  </si>
  <si>
    <t>Malcolm Barrett</t>
  </si>
  <si>
    <t>John Oldrieve</t>
  </si>
  <si>
    <t>Andy Dix</t>
  </si>
  <si>
    <t>David Sparks</t>
  </si>
  <si>
    <t>Trevor Smith</t>
  </si>
  <si>
    <t>Chris Bravery</t>
  </si>
  <si>
    <t>Paul Lillicrap</t>
  </si>
  <si>
    <t>Chris Laight</t>
  </si>
  <si>
    <t>Jim Grant</t>
  </si>
  <si>
    <t>Bob Small</t>
  </si>
  <si>
    <t>Kim Noakes</t>
  </si>
  <si>
    <t>Colin Rogers</t>
  </si>
  <si>
    <t>John Richardson</t>
  </si>
  <si>
    <t>Keith Perkin</t>
  </si>
  <si>
    <t>Robert Collier</t>
  </si>
  <si>
    <t>Derrick King</t>
  </si>
  <si>
    <t>Darin Pound</t>
  </si>
  <si>
    <t>Simon Beasley</t>
  </si>
  <si>
    <t>Gerardo Nardiello</t>
  </si>
  <si>
    <t>Kevin Hewings</t>
  </si>
  <si>
    <t>Gary Chadwick</t>
  </si>
  <si>
    <t>Sinom Ruben</t>
  </si>
  <si>
    <t>Jim Wallis</t>
  </si>
  <si>
    <t>Steve Hunt</t>
  </si>
  <si>
    <t>Chris Ford</t>
  </si>
  <si>
    <t xml:space="preserve">Neil Price </t>
  </si>
  <si>
    <t>Ian Collier</t>
  </si>
  <si>
    <t>Steve Ryder</t>
  </si>
  <si>
    <t>Roger Hurrell</t>
  </si>
  <si>
    <t>Keith Naylor</t>
  </si>
  <si>
    <t>Roger Edwards</t>
  </si>
  <si>
    <t>Neil Edwards</t>
  </si>
  <si>
    <t>Nick Hanbury</t>
  </si>
  <si>
    <t>Jason Holtom</t>
  </si>
  <si>
    <t>Howard Simons</t>
  </si>
  <si>
    <t xml:space="preserve">Jim Stewart </t>
  </si>
  <si>
    <t xml:space="preserve">Simon Davey </t>
  </si>
  <si>
    <t xml:space="preserve">Graham Fairley </t>
  </si>
  <si>
    <t xml:space="preserve">David Hook </t>
  </si>
  <si>
    <t xml:space="preserve">John Rogers </t>
  </si>
  <si>
    <t xml:space="preserve">Martin Oakes -Monger </t>
  </si>
  <si>
    <t xml:space="preserve">Peter Basten </t>
  </si>
  <si>
    <t xml:space="preserve">Mike Allen </t>
  </si>
  <si>
    <t>Ray Pratt</t>
  </si>
  <si>
    <t>Barry Grommett</t>
  </si>
  <si>
    <t>Steve Hosford</t>
  </si>
  <si>
    <t>Trevor Blatchford</t>
  </si>
  <si>
    <t>Andy Rooker (c)</t>
  </si>
  <si>
    <t>Alan Clydesdale</t>
  </si>
  <si>
    <t>NIGEL MILLMAN from 8:23</t>
  </si>
  <si>
    <t>PAUL NOSWORTHY from 8:23</t>
  </si>
  <si>
    <t>RICHARD WARD from 11:15</t>
  </si>
  <si>
    <t xml:space="preserve"> JIM DONAVON from 11:15</t>
  </si>
  <si>
    <t>Bovey to 10:03</t>
  </si>
  <si>
    <t>Bovey to 12:36</t>
  </si>
  <si>
    <t>Blaber, Kevin</t>
  </si>
  <si>
    <t>Paul Woods</t>
  </si>
  <si>
    <t>James, David</t>
  </si>
  <si>
    <t>Norris Kevin</t>
  </si>
  <si>
    <t>Newman, Brian</t>
  </si>
  <si>
    <t>Price, Richard</t>
  </si>
  <si>
    <t>Patrick Hastings</t>
  </si>
  <si>
    <t>Mike Lang</t>
  </si>
  <si>
    <t>Andy Smith</t>
  </si>
  <si>
    <t>David Allott</t>
  </si>
  <si>
    <t>Colin Flanagan</t>
  </si>
  <si>
    <t>James Lavelle</t>
  </si>
  <si>
    <t>Steve Johnson</t>
  </si>
  <si>
    <t>Phil Catchpole</t>
  </si>
  <si>
    <t>Ted Ridgewell</t>
  </si>
  <si>
    <t>Jamie Wilson</t>
  </si>
  <si>
    <t>Russell Fifer</t>
  </si>
  <si>
    <t>Ben More</t>
  </si>
  <si>
    <t>Simon Brundan</t>
  </si>
  <si>
    <t>Peter Wright</t>
  </si>
  <si>
    <t>John Chapman</t>
  </si>
  <si>
    <t>Gary Rhodes</t>
  </si>
  <si>
    <t>Alby Cruse</t>
  </si>
  <si>
    <t>Neville Wilkinson</t>
  </si>
  <si>
    <t>Rob Brimblecombe</t>
  </si>
  <si>
    <t> 1016119867</t>
  </si>
  <si>
    <t>Derrick Singleton</t>
  </si>
  <si>
    <t>Brian Thompson</t>
  </si>
  <si>
    <t>David Woodruff</t>
  </si>
  <si>
    <t>Mario Aresti</t>
  </si>
  <si>
    <t>WINNERS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</si>
</sst>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444444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ptos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  <family val="2"/>
    </font>
    <font>
      <sz val="11"/>
      <color rgb="FF222222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000000"/>
      <name val="Aptos Narrow"/>
      <family val="2"/>
    </font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Protection="0"/>
    <xf numFmtId="0" fontId="19" fillId="0" borderId="0"/>
  </cellStyleXfs>
  <cellXfs count="516">
    <xf numFmtId="0" fontId="0" fillId="0" borderId="0" xfId="0"/>
    <xf numFmtId="0" fontId="0" fillId="2" borderId="10" xfId="0" applyFill="1" applyBorder="1"/>
    <xf numFmtId="0" fontId="0" fillId="0" borderId="0" xfId="0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4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3" borderId="1" xfId="0" applyFill="1" applyBorder="1"/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2" fontId="0" fillId="3" borderId="2" xfId="0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2" fontId="0" fillId="3" borderId="7" xfId="0" applyNumberFormat="1" applyFill="1" applyBorder="1" applyAlignment="1">
      <alignment horizontal="center"/>
    </xf>
    <xf numFmtId="2" fontId="0" fillId="3" borderId="7" xfId="0" applyNumberFormat="1" applyFill="1" applyBorder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2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 vertical="center"/>
    </xf>
    <xf numFmtId="0" fontId="0" fillId="6" borderId="9" xfId="0" applyFill="1" applyBorder="1" applyProtection="1">
      <protection locked="0"/>
    </xf>
    <xf numFmtId="164" fontId="0" fillId="6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8" fillId="6" borderId="9" xfId="0" applyFont="1" applyFill="1" applyBorder="1"/>
    <xf numFmtId="0" fontId="0" fillId="6" borderId="9" xfId="0" applyFill="1" applyBorder="1"/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164" fontId="0" fillId="6" borderId="38" xfId="0" applyNumberFormat="1" applyFill="1" applyBorder="1" applyAlignment="1" applyProtection="1">
      <alignment horizontal="center"/>
      <protection locked="0"/>
    </xf>
    <xf numFmtId="0" fontId="0" fillId="6" borderId="38" xfId="0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6" borderId="38" xfId="0" applyFill="1" applyBorder="1" applyProtection="1">
      <protection locked="0"/>
    </xf>
    <xf numFmtId="0" fontId="0" fillId="6" borderId="38" xfId="0" applyFill="1" applyBorder="1"/>
    <xf numFmtId="0" fontId="0" fillId="2" borderId="14" xfId="0" applyFill="1" applyBorder="1" applyAlignment="1">
      <alignment horizontal="center"/>
    </xf>
    <xf numFmtId="0" fontId="7" fillId="5" borderId="49" xfId="0" applyFont="1" applyFill="1" applyBorder="1" applyAlignment="1">
      <alignment horizontal="left" vertical="center"/>
    </xf>
    <xf numFmtId="1" fontId="2" fillId="3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3" borderId="0" xfId="0" applyNumberFormat="1" applyFill="1" applyAlignment="1">
      <alignment horizontal="center"/>
    </xf>
    <xf numFmtId="0" fontId="7" fillId="3" borderId="0" xfId="0" applyFont="1" applyFill="1"/>
    <xf numFmtId="0" fontId="0" fillId="3" borderId="0" xfId="0" applyFill="1" applyAlignment="1">
      <alignment horizontal="left" vertical="center"/>
    </xf>
    <xf numFmtId="1" fontId="2" fillId="3" borderId="3" xfId="0" applyNumberFormat="1" applyFont="1" applyFill="1" applyBorder="1" applyAlignment="1">
      <alignment horizontal="center"/>
    </xf>
    <xf numFmtId="1" fontId="2" fillId="7" borderId="9" xfId="0" applyNumberFormat="1" applyFont="1" applyFill="1" applyBorder="1" applyAlignment="1">
      <alignment horizontal="center"/>
    </xf>
    <xf numFmtId="0" fontId="0" fillId="7" borderId="35" xfId="0" applyFill="1" applyBorder="1" applyAlignment="1">
      <alignment horizontal="left"/>
    </xf>
    <xf numFmtId="164" fontId="0" fillId="7" borderId="36" xfId="0" applyNumberFormat="1" applyFill="1" applyBorder="1" applyAlignment="1">
      <alignment horizontal="center"/>
    </xf>
    <xf numFmtId="2" fontId="0" fillId="7" borderId="61" xfId="0" applyNumberFormat="1" applyFill="1" applyBorder="1" applyAlignment="1">
      <alignment horizontal="center"/>
    </xf>
    <xf numFmtId="1" fontId="0" fillId="7" borderId="37" xfId="0" applyNumberFormat="1" applyFill="1" applyBorder="1" applyAlignment="1">
      <alignment horizontal="center"/>
    </xf>
    <xf numFmtId="0" fontId="0" fillId="7" borderId="32" xfId="0" applyFill="1" applyBorder="1" applyAlignment="1">
      <alignment horizontal="left"/>
    </xf>
    <xf numFmtId="164" fontId="0" fillId="7" borderId="33" xfId="0" applyNumberFormat="1" applyFill="1" applyBorder="1" applyAlignment="1">
      <alignment horizontal="center"/>
    </xf>
    <xf numFmtId="2" fontId="0" fillId="7" borderId="33" xfId="0" applyNumberFormat="1" applyFill="1" applyBorder="1" applyAlignment="1">
      <alignment horizontal="center"/>
    </xf>
    <xf numFmtId="1" fontId="0" fillId="7" borderId="34" xfId="0" applyNumberFormat="1" applyFill="1" applyBorder="1" applyAlignment="1">
      <alignment horizontal="center"/>
    </xf>
    <xf numFmtId="0" fontId="0" fillId="7" borderId="30" xfId="0" applyFill="1" applyBorder="1" applyAlignment="1">
      <alignment horizontal="left"/>
    </xf>
    <xf numFmtId="164" fontId="0" fillId="7" borderId="31" xfId="0" applyNumberFormat="1" applyFill="1" applyBorder="1" applyAlignment="1">
      <alignment horizontal="center"/>
    </xf>
    <xf numFmtId="2" fontId="0" fillId="7" borderId="31" xfId="0" applyNumberFormat="1" applyFill="1" applyBorder="1" applyAlignment="1">
      <alignment horizontal="center"/>
    </xf>
    <xf numFmtId="1" fontId="0" fillId="7" borderId="43" xfId="0" applyNumberFormat="1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7" borderId="33" xfId="0" applyFill="1" applyBorder="1" applyAlignment="1">
      <alignment horizontal="center"/>
    </xf>
    <xf numFmtId="1" fontId="2" fillId="8" borderId="9" xfId="0" applyNumberFormat="1" applyFont="1" applyFill="1" applyBorder="1" applyAlignment="1">
      <alignment horizontal="center"/>
    </xf>
    <xf numFmtId="0" fontId="0" fillId="8" borderId="30" xfId="0" applyFill="1" applyBorder="1" applyAlignment="1">
      <alignment horizontal="left"/>
    </xf>
    <xf numFmtId="164" fontId="0" fillId="8" borderId="31" xfId="0" applyNumberFormat="1" applyFill="1" applyBorder="1" applyAlignment="1">
      <alignment horizontal="center"/>
    </xf>
    <xf numFmtId="2" fontId="0" fillId="8" borderId="31" xfId="0" applyNumberFormat="1" applyFill="1" applyBorder="1" applyAlignment="1">
      <alignment horizontal="center"/>
    </xf>
    <xf numFmtId="1" fontId="0" fillId="8" borderId="43" xfId="0" applyNumberFormat="1" applyFill="1" applyBorder="1" applyAlignment="1">
      <alignment horizontal="center"/>
    </xf>
    <xf numFmtId="0" fontId="0" fillId="8" borderId="32" xfId="0" applyFill="1" applyBorder="1" applyAlignment="1">
      <alignment horizontal="left"/>
    </xf>
    <xf numFmtId="164" fontId="0" fillId="8" borderId="33" xfId="0" applyNumberFormat="1" applyFill="1" applyBorder="1" applyAlignment="1">
      <alignment horizontal="center"/>
    </xf>
    <xf numFmtId="2" fontId="0" fillId="8" borderId="33" xfId="0" applyNumberFormat="1" applyFill="1" applyBorder="1" applyAlignment="1">
      <alignment horizontal="center"/>
    </xf>
    <xf numFmtId="1" fontId="0" fillId="8" borderId="34" xfId="0" applyNumberFormat="1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0" fillId="9" borderId="30" xfId="0" applyFill="1" applyBorder="1" applyAlignment="1">
      <alignment horizontal="left"/>
    </xf>
    <xf numFmtId="164" fontId="0" fillId="9" borderId="31" xfId="0" applyNumberFormat="1" applyFill="1" applyBorder="1" applyAlignment="1">
      <alignment horizontal="center"/>
    </xf>
    <xf numFmtId="2" fontId="0" fillId="9" borderId="31" xfId="0" applyNumberFormat="1" applyFill="1" applyBorder="1" applyAlignment="1">
      <alignment horizontal="center"/>
    </xf>
    <xf numFmtId="1" fontId="0" fillId="9" borderId="43" xfId="0" applyNumberFormat="1" applyFill="1" applyBorder="1" applyAlignment="1">
      <alignment horizontal="center"/>
    </xf>
    <xf numFmtId="0" fontId="0" fillId="9" borderId="32" xfId="0" applyFill="1" applyBorder="1" applyAlignment="1">
      <alignment horizontal="left"/>
    </xf>
    <xf numFmtId="164" fontId="0" fillId="9" borderId="33" xfId="0" applyNumberFormat="1" applyFill="1" applyBorder="1" applyAlignment="1">
      <alignment horizontal="center"/>
    </xf>
    <xf numFmtId="2" fontId="0" fillId="9" borderId="33" xfId="0" applyNumberFormat="1" applyFill="1" applyBorder="1" applyAlignment="1">
      <alignment horizontal="center"/>
    </xf>
    <xf numFmtId="1" fontId="0" fillId="9" borderId="34" xfId="0" applyNumberFormat="1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0" fillId="9" borderId="33" xfId="0" applyFill="1" applyBorder="1" applyAlignment="1">
      <alignment horizontal="center"/>
    </xf>
    <xf numFmtId="0" fontId="0" fillId="10" borderId="30" xfId="0" applyFill="1" applyBorder="1" applyAlignment="1">
      <alignment horizontal="left"/>
    </xf>
    <xf numFmtId="164" fontId="0" fillId="10" borderId="31" xfId="0" applyNumberFormat="1" applyFill="1" applyBorder="1" applyAlignment="1">
      <alignment horizontal="center"/>
    </xf>
    <xf numFmtId="2" fontId="0" fillId="10" borderId="31" xfId="0" applyNumberFormat="1" applyFill="1" applyBorder="1" applyAlignment="1">
      <alignment horizontal="center"/>
    </xf>
    <xf numFmtId="1" fontId="0" fillId="10" borderId="43" xfId="0" applyNumberFormat="1" applyFill="1" applyBorder="1" applyAlignment="1">
      <alignment horizontal="center"/>
    </xf>
    <xf numFmtId="0" fontId="0" fillId="10" borderId="32" xfId="0" applyFill="1" applyBorder="1" applyAlignment="1">
      <alignment horizontal="left"/>
    </xf>
    <xf numFmtId="164" fontId="0" fillId="10" borderId="33" xfId="0" applyNumberFormat="1" applyFill="1" applyBorder="1" applyAlignment="1">
      <alignment horizontal="center"/>
    </xf>
    <xf numFmtId="2" fontId="0" fillId="10" borderId="33" xfId="0" applyNumberFormat="1" applyFill="1" applyBorder="1" applyAlignment="1">
      <alignment horizontal="center"/>
    </xf>
    <xf numFmtId="1" fontId="0" fillId="10" borderId="34" xfId="0" applyNumberFormat="1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1" borderId="32" xfId="0" applyFill="1" applyBorder="1" applyAlignment="1">
      <alignment horizontal="left"/>
    </xf>
    <xf numFmtId="164" fontId="0" fillId="11" borderId="33" xfId="0" applyNumberFormat="1" applyFill="1" applyBorder="1" applyAlignment="1">
      <alignment horizontal="center"/>
    </xf>
    <xf numFmtId="2" fontId="0" fillId="11" borderId="33" xfId="0" applyNumberFormat="1" applyFill="1" applyBorder="1" applyAlignment="1">
      <alignment horizontal="center"/>
    </xf>
    <xf numFmtId="1" fontId="0" fillId="11" borderId="34" xfId="0" applyNumberFormat="1" applyFill="1" applyBorder="1" applyAlignment="1">
      <alignment horizontal="center"/>
    </xf>
    <xf numFmtId="0" fontId="0" fillId="11" borderId="30" xfId="0" applyFill="1" applyBorder="1" applyAlignment="1">
      <alignment horizontal="left"/>
    </xf>
    <xf numFmtId="164" fontId="0" fillId="11" borderId="31" xfId="0" applyNumberFormat="1" applyFill="1" applyBorder="1" applyAlignment="1">
      <alignment horizontal="center"/>
    </xf>
    <xf numFmtId="2" fontId="0" fillId="11" borderId="31" xfId="0" applyNumberFormat="1" applyFill="1" applyBorder="1" applyAlignment="1">
      <alignment horizontal="center"/>
    </xf>
    <xf numFmtId="1" fontId="0" fillId="11" borderId="43" xfId="0" applyNumberFormat="1" applyFill="1" applyBorder="1" applyAlignment="1">
      <alignment horizontal="center"/>
    </xf>
    <xf numFmtId="0" fontId="0" fillId="11" borderId="44" xfId="0" applyFill="1" applyBorder="1" applyAlignment="1">
      <alignment horizontal="center"/>
    </xf>
    <xf numFmtId="0" fontId="0" fillId="13" borderId="30" xfId="0" applyFill="1" applyBorder="1" applyAlignment="1">
      <alignment horizontal="left"/>
    </xf>
    <xf numFmtId="164" fontId="0" fillId="13" borderId="31" xfId="0" applyNumberFormat="1" applyFill="1" applyBorder="1" applyAlignment="1">
      <alignment horizontal="center"/>
    </xf>
    <xf numFmtId="2" fontId="0" fillId="13" borderId="31" xfId="0" applyNumberFormat="1" applyFill="1" applyBorder="1" applyAlignment="1">
      <alignment horizontal="center"/>
    </xf>
    <xf numFmtId="1" fontId="0" fillId="13" borderId="43" xfId="0" applyNumberFormat="1" applyFill="1" applyBorder="1" applyAlignment="1">
      <alignment horizontal="center"/>
    </xf>
    <xf numFmtId="0" fontId="0" fillId="13" borderId="32" xfId="0" applyFill="1" applyBorder="1" applyAlignment="1">
      <alignment horizontal="left"/>
    </xf>
    <xf numFmtId="164" fontId="0" fillId="13" borderId="33" xfId="0" applyNumberFormat="1" applyFill="1" applyBorder="1" applyAlignment="1">
      <alignment horizontal="center"/>
    </xf>
    <xf numFmtId="2" fontId="0" fillId="13" borderId="33" xfId="0" applyNumberFormat="1" applyFill="1" applyBorder="1" applyAlignment="1">
      <alignment horizontal="center"/>
    </xf>
    <xf numFmtId="1" fontId="0" fillId="13" borderId="34" xfId="0" applyNumberFormat="1" applyFill="1" applyBorder="1" applyAlignment="1">
      <alignment horizontal="center"/>
    </xf>
    <xf numFmtId="1" fontId="2" fillId="13" borderId="9" xfId="0" applyNumberFormat="1" applyFont="1" applyFill="1" applyBorder="1" applyAlignment="1">
      <alignment horizontal="center"/>
    </xf>
    <xf numFmtId="0" fontId="0" fillId="13" borderId="35" xfId="0" applyFill="1" applyBorder="1" applyAlignment="1">
      <alignment horizontal="left"/>
    </xf>
    <xf numFmtId="164" fontId="0" fillId="13" borderId="36" xfId="0" applyNumberFormat="1" applyFill="1" applyBorder="1" applyAlignment="1">
      <alignment horizontal="center"/>
    </xf>
    <xf numFmtId="2" fontId="0" fillId="13" borderId="61" xfId="0" applyNumberFormat="1" applyFill="1" applyBorder="1" applyAlignment="1">
      <alignment horizontal="center"/>
    </xf>
    <xf numFmtId="1" fontId="0" fillId="13" borderId="37" xfId="0" applyNumberFormat="1" applyFill="1" applyBorder="1" applyAlignment="1">
      <alignment horizontal="center"/>
    </xf>
    <xf numFmtId="0" fontId="0" fillId="13" borderId="59" xfId="0" applyFill="1" applyBorder="1" applyAlignment="1">
      <alignment horizontal="left"/>
    </xf>
    <xf numFmtId="0" fontId="0" fillId="13" borderId="44" xfId="0" applyFill="1" applyBorder="1" applyAlignment="1">
      <alignment horizontal="center"/>
    </xf>
    <xf numFmtId="0" fontId="0" fillId="13" borderId="55" xfId="0" applyFill="1" applyBorder="1" applyAlignment="1">
      <alignment horizontal="left"/>
    </xf>
    <xf numFmtId="0" fontId="0" fillId="13" borderId="60" xfId="0" applyFill="1" applyBorder="1" applyAlignment="1">
      <alignment horizontal="center"/>
    </xf>
    <xf numFmtId="1" fontId="2" fillId="11" borderId="13" xfId="0" applyNumberFormat="1" applyFont="1" applyFill="1" applyBorder="1" applyAlignment="1">
      <alignment horizontal="center"/>
    </xf>
    <xf numFmtId="0" fontId="0" fillId="11" borderId="56" xfId="0" applyFill="1" applyBorder="1" applyAlignment="1">
      <alignment horizontal="left"/>
    </xf>
    <xf numFmtId="0" fontId="0" fillId="11" borderId="33" xfId="0" applyFill="1" applyBorder="1" applyAlignment="1">
      <alignment horizontal="center"/>
    </xf>
    <xf numFmtId="0" fontId="0" fillId="14" borderId="30" xfId="0" applyFill="1" applyBorder="1" applyAlignment="1">
      <alignment horizontal="left"/>
    </xf>
    <xf numFmtId="164" fontId="0" fillId="14" borderId="31" xfId="0" applyNumberFormat="1" applyFill="1" applyBorder="1" applyAlignment="1">
      <alignment horizontal="center"/>
    </xf>
    <xf numFmtId="2" fontId="0" fillId="14" borderId="31" xfId="0" applyNumberFormat="1" applyFill="1" applyBorder="1" applyAlignment="1">
      <alignment horizontal="center"/>
    </xf>
    <xf numFmtId="1" fontId="0" fillId="14" borderId="43" xfId="0" applyNumberFormat="1" applyFill="1" applyBorder="1" applyAlignment="1">
      <alignment horizontal="center"/>
    </xf>
    <xf numFmtId="0" fontId="0" fillId="14" borderId="32" xfId="0" applyFill="1" applyBorder="1" applyAlignment="1">
      <alignment horizontal="left"/>
    </xf>
    <xf numFmtId="164" fontId="0" fillId="14" borderId="33" xfId="0" applyNumberFormat="1" applyFill="1" applyBorder="1" applyAlignment="1">
      <alignment horizontal="center"/>
    </xf>
    <xf numFmtId="2" fontId="0" fillId="14" borderId="33" xfId="0" applyNumberFormat="1" applyFill="1" applyBorder="1" applyAlignment="1">
      <alignment horizontal="center"/>
    </xf>
    <xf numFmtId="1" fontId="0" fillId="14" borderId="34" xfId="0" applyNumberFormat="1" applyFill="1" applyBorder="1" applyAlignment="1">
      <alignment horizontal="center"/>
    </xf>
    <xf numFmtId="0" fontId="0" fillId="14" borderId="31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0" fillId="12" borderId="30" xfId="0" applyFill="1" applyBorder="1" applyAlignment="1">
      <alignment horizontal="left"/>
    </xf>
    <xf numFmtId="164" fontId="0" fillId="12" borderId="31" xfId="0" applyNumberFormat="1" applyFill="1" applyBorder="1" applyAlignment="1">
      <alignment horizontal="center"/>
    </xf>
    <xf numFmtId="2" fontId="0" fillId="12" borderId="31" xfId="0" applyNumberFormat="1" applyFill="1" applyBorder="1" applyAlignment="1">
      <alignment horizontal="center"/>
    </xf>
    <xf numFmtId="1" fontId="0" fillId="12" borderId="43" xfId="0" applyNumberFormat="1" applyFill="1" applyBorder="1" applyAlignment="1">
      <alignment horizontal="center"/>
    </xf>
    <xf numFmtId="0" fontId="0" fillId="12" borderId="32" xfId="0" applyFill="1" applyBorder="1" applyAlignment="1">
      <alignment horizontal="left"/>
    </xf>
    <xf numFmtId="164" fontId="0" fillId="12" borderId="33" xfId="0" applyNumberFormat="1" applyFill="1" applyBorder="1" applyAlignment="1">
      <alignment horizontal="center"/>
    </xf>
    <xf numFmtId="2" fontId="0" fillId="12" borderId="33" xfId="0" applyNumberFormat="1" applyFill="1" applyBorder="1" applyAlignment="1">
      <alignment horizontal="center"/>
    </xf>
    <xf numFmtId="1" fontId="0" fillId="12" borderId="34" xfId="0" applyNumberFormat="1" applyFill="1" applyBorder="1" applyAlignment="1">
      <alignment horizontal="center"/>
    </xf>
    <xf numFmtId="0" fontId="0" fillId="12" borderId="31" xfId="0" applyFill="1" applyBorder="1" applyAlignment="1">
      <alignment horizontal="center"/>
    </xf>
    <xf numFmtId="0" fontId="0" fillId="12" borderId="33" xfId="0" applyFill="1" applyBorder="1" applyAlignment="1">
      <alignment horizontal="center"/>
    </xf>
    <xf numFmtId="1" fontId="2" fillId="15" borderId="9" xfId="0" applyNumberFormat="1" applyFont="1" applyFill="1" applyBorder="1" applyAlignment="1">
      <alignment horizontal="center"/>
    </xf>
    <xf numFmtId="0" fontId="0" fillId="15" borderId="30" xfId="0" applyFill="1" applyBorder="1" applyAlignment="1">
      <alignment horizontal="left"/>
    </xf>
    <xf numFmtId="164" fontId="0" fillId="15" borderId="31" xfId="0" applyNumberFormat="1" applyFill="1" applyBorder="1" applyAlignment="1">
      <alignment horizontal="center"/>
    </xf>
    <xf numFmtId="2" fontId="0" fillId="15" borderId="31" xfId="0" applyNumberFormat="1" applyFill="1" applyBorder="1" applyAlignment="1">
      <alignment horizontal="center"/>
    </xf>
    <xf numFmtId="1" fontId="0" fillId="15" borderId="43" xfId="0" applyNumberFormat="1" applyFill="1" applyBorder="1" applyAlignment="1">
      <alignment horizontal="center"/>
    </xf>
    <xf numFmtId="0" fontId="0" fillId="15" borderId="32" xfId="0" applyFill="1" applyBorder="1" applyAlignment="1">
      <alignment horizontal="left"/>
    </xf>
    <xf numFmtId="164" fontId="0" fillId="15" borderId="33" xfId="0" applyNumberFormat="1" applyFill="1" applyBorder="1" applyAlignment="1">
      <alignment horizontal="center"/>
    </xf>
    <xf numFmtId="2" fontId="0" fillId="15" borderId="33" xfId="0" applyNumberFormat="1" applyFill="1" applyBorder="1" applyAlignment="1">
      <alignment horizontal="center"/>
    </xf>
    <xf numFmtId="1" fontId="0" fillId="15" borderId="34" xfId="0" applyNumberFormat="1" applyFill="1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33" xfId="0" applyFill="1" applyBorder="1" applyAlignment="1">
      <alignment horizontal="center"/>
    </xf>
    <xf numFmtId="0" fontId="0" fillId="16" borderId="30" xfId="0" applyFill="1" applyBorder="1" applyAlignment="1">
      <alignment horizontal="left"/>
    </xf>
    <xf numFmtId="164" fontId="0" fillId="16" borderId="31" xfId="0" applyNumberFormat="1" applyFill="1" applyBorder="1" applyAlignment="1">
      <alignment horizontal="center"/>
    </xf>
    <xf numFmtId="2" fontId="0" fillId="16" borderId="31" xfId="0" applyNumberFormat="1" applyFill="1" applyBorder="1" applyAlignment="1">
      <alignment horizontal="center"/>
    </xf>
    <xf numFmtId="1" fontId="0" fillId="16" borderId="43" xfId="0" applyNumberFormat="1" applyFill="1" applyBorder="1" applyAlignment="1">
      <alignment horizontal="center"/>
    </xf>
    <xf numFmtId="0" fontId="0" fillId="16" borderId="32" xfId="0" applyFill="1" applyBorder="1" applyAlignment="1">
      <alignment horizontal="left"/>
    </xf>
    <xf numFmtId="164" fontId="0" fillId="16" borderId="33" xfId="0" applyNumberFormat="1" applyFill="1" applyBorder="1" applyAlignment="1">
      <alignment horizontal="center"/>
    </xf>
    <xf numFmtId="2" fontId="0" fillId="16" borderId="33" xfId="0" applyNumberFormat="1" applyFill="1" applyBorder="1" applyAlignment="1">
      <alignment horizontal="center"/>
    </xf>
    <xf numFmtId="1" fontId="0" fillId="16" borderId="34" xfId="0" applyNumberFormat="1" applyFill="1" applyBorder="1" applyAlignment="1">
      <alignment horizontal="center"/>
    </xf>
    <xf numFmtId="49" fontId="0" fillId="16" borderId="30" xfId="0" applyNumberFormat="1" applyFill="1" applyBorder="1" applyAlignment="1">
      <alignment horizontal="left"/>
    </xf>
    <xf numFmtId="49" fontId="0" fillId="16" borderId="32" xfId="0" applyNumberFormat="1" applyFill="1" applyBorder="1" applyAlignment="1">
      <alignment horizontal="left"/>
    </xf>
    <xf numFmtId="1" fontId="0" fillId="16" borderId="53" xfId="0" applyNumberFormat="1" applyFill="1" applyBorder="1" applyAlignment="1">
      <alignment horizontal="center"/>
    </xf>
    <xf numFmtId="0" fontId="0" fillId="17" borderId="30" xfId="0" applyFill="1" applyBorder="1" applyAlignment="1">
      <alignment horizontal="left"/>
    </xf>
    <xf numFmtId="164" fontId="0" fillId="17" borderId="31" xfId="0" applyNumberFormat="1" applyFill="1" applyBorder="1" applyAlignment="1">
      <alignment horizontal="center"/>
    </xf>
    <xf numFmtId="2" fontId="0" fillId="17" borderId="31" xfId="0" applyNumberFormat="1" applyFill="1" applyBorder="1" applyAlignment="1">
      <alignment horizontal="center"/>
    </xf>
    <xf numFmtId="1" fontId="0" fillId="17" borderId="43" xfId="0" applyNumberFormat="1" applyFill="1" applyBorder="1" applyAlignment="1">
      <alignment horizontal="center"/>
    </xf>
    <xf numFmtId="0" fontId="0" fillId="17" borderId="32" xfId="0" applyFill="1" applyBorder="1" applyAlignment="1">
      <alignment horizontal="left"/>
    </xf>
    <xf numFmtId="164" fontId="0" fillId="17" borderId="33" xfId="0" applyNumberFormat="1" applyFill="1" applyBorder="1" applyAlignment="1">
      <alignment horizontal="center"/>
    </xf>
    <xf numFmtId="2" fontId="0" fillId="17" borderId="33" xfId="0" applyNumberFormat="1" applyFill="1" applyBorder="1" applyAlignment="1">
      <alignment horizontal="center"/>
    </xf>
    <xf numFmtId="1" fontId="0" fillId="17" borderId="34" xfId="0" applyNumberFormat="1" applyFill="1" applyBorder="1" applyAlignment="1">
      <alignment horizontal="center"/>
    </xf>
    <xf numFmtId="49" fontId="0" fillId="18" borderId="30" xfId="0" applyNumberFormat="1" applyFill="1" applyBorder="1" applyAlignment="1">
      <alignment horizontal="left"/>
    </xf>
    <xf numFmtId="164" fontId="0" fillId="18" borderId="31" xfId="0" applyNumberFormat="1" applyFill="1" applyBorder="1" applyAlignment="1">
      <alignment horizontal="center"/>
    </xf>
    <xf numFmtId="2" fontId="0" fillId="18" borderId="31" xfId="0" applyNumberFormat="1" applyFill="1" applyBorder="1" applyAlignment="1">
      <alignment horizontal="center"/>
    </xf>
    <xf numFmtId="1" fontId="0" fillId="18" borderId="43" xfId="0" applyNumberFormat="1" applyFill="1" applyBorder="1" applyAlignment="1">
      <alignment horizontal="center"/>
    </xf>
    <xf numFmtId="49" fontId="0" fillId="18" borderId="32" xfId="0" applyNumberFormat="1" applyFill="1" applyBorder="1" applyAlignment="1">
      <alignment horizontal="left"/>
    </xf>
    <xf numFmtId="164" fontId="0" fillId="18" borderId="33" xfId="0" applyNumberFormat="1" applyFill="1" applyBorder="1" applyAlignment="1">
      <alignment horizontal="center"/>
    </xf>
    <xf numFmtId="2" fontId="0" fillId="18" borderId="33" xfId="0" applyNumberFormat="1" applyFill="1" applyBorder="1" applyAlignment="1">
      <alignment horizontal="center"/>
    </xf>
    <xf numFmtId="1" fontId="0" fillId="18" borderId="34" xfId="0" applyNumberFormat="1" applyFill="1" applyBorder="1" applyAlignment="1">
      <alignment horizontal="center"/>
    </xf>
    <xf numFmtId="49" fontId="0" fillId="18" borderId="57" xfId="0" applyNumberFormat="1" applyFill="1" applyBorder="1" applyAlignment="1">
      <alignment horizontal="left"/>
    </xf>
    <xf numFmtId="49" fontId="0" fillId="18" borderId="44" xfId="0" applyNumberFormat="1" applyFill="1" applyBorder="1" applyAlignment="1">
      <alignment horizontal="center"/>
    </xf>
    <xf numFmtId="49" fontId="0" fillId="18" borderId="58" xfId="0" applyNumberFormat="1" applyFill="1" applyBorder="1" applyAlignment="1">
      <alignment horizontal="left"/>
    </xf>
    <xf numFmtId="49" fontId="0" fillId="18" borderId="33" xfId="0" applyNumberFormat="1" applyFill="1" applyBorder="1" applyAlignment="1">
      <alignment horizontal="center"/>
    </xf>
    <xf numFmtId="1" fontId="2" fillId="20" borderId="9" xfId="0" applyNumberFormat="1" applyFont="1" applyFill="1" applyBorder="1" applyAlignment="1">
      <alignment horizontal="center"/>
    </xf>
    <xf numFmtId="0" fontId="0" fillId="20" borderId="30" xfId="0" applyFill="1" applyBorder="1" applyAlignment="1">
      <alignment horizontal="left"/>
    </xf>
    <xf numFmtId="164" fontId="0" fillId="20" borderId="31" xfId="0" applyNumberFormat="1" applyFill="1" applyBorder="1" applyAlignment="1">
      <alignment horizontal="center"/>
    </xf>
    <xf numFmtId="2" fontId="0" fillId="20" borderId="31" xfId="0" applyNumberFormat="1" applyFill="1" applyBorder="1" applyAlignment="1">
      <alignment horizontal="center"/>
    </xf>
    <xf numFmtId="1" fontId="0" fillId="20" borderId="43" xfId="0" applyNumberFormat="1" applyFill="1" applyBorder="1" applyAlignment="1">
      <alignment horizontal="center"/>
    </xf>
    <xf numFmtId="0" fontId="0" fillId="20" borderId="32" xfId="0" applyFill="1" applyBorder="1" applyAlignment="1">
      <alignment horizontal="left"/>
    </xf>
    <xf numFmtId="164" fontId="0" fillId="20" borderId="33" xfId="0" applyNumberFormat="1" applyFill="1" applyBorder="1" applyAlignment="1">
      <alignment horizontal="center"/>
    </xf>
    <xf numFmtId="2" fontId="0" fillId="20" borderId="33" xfId="0" applyNumberFormat="1" applyFill="1" applyBorder="1" applyAlignment="1">
      <alignment horizontal="center"/>
    </xf>
    <xf numFmtId="1" fontId="0" fillId="20" borderId="34" xfId="0" applyNumberFormat="1" applyFill="1" applyBorder="1" applyAlignment="1">
      <alignment horizontal="center"/>
    </xf>
    <xf numFmtId="1" fontId="0" fillId="20" borderId="53" xfId="0" applyNumberFormat="1" applyFill="1" applyBorder="1" applyAlignment="1">
      <alignment horizontal="center"/>
    </xf>
    <xf numFmtId="1" fontId="2" fillId="21" borderId="39" xfId="0" applyNumberFormat="1" applyFont="1" applyFill="1" applyBorder="1" applyAlignment="1">
      <alignment horizontal="center"/>
    </xf>
    <xf numFmtId="0" fontId="0" fillId="21" borderId="30" xfId="0" applyFill="1" applyBorder="1" applyAlignment="1">
      <alignment horizontal="left"/>
    </xf>
    <xf numFmtId="164" fontId="0" fillId="21" borderId="31" xfId="0" applyNumberFormat="1" applyFill="1" applyBorder="1" applyAlignment="1">
      <alignment horizontal="center"/>
    </xf>
    <xf numFmtId="2" fontId="0" fillId="21" borderId="31" xfId="0" applyNumberFormat="1" applyFill="1" applyBorder="1" applyAlignment="1">
      <alignment horizontal="center"/>
    </xf>
    <xf numFmtId="1" fontId="0" fillId="21" borderId="43" xfId="0" applyNumberFormat="1" applyFill="1" applyBorder="1" applyAlignment="1">
      <alignment horizontal="center"/>
    </xf>
    <xf numFmtId="0" fontId="0" fillId="21" borderId="32" xfId="0" applyFill="1" applyBorder="1" applyAlignment="1">
      <alignment horizontal="left"/>
    </xf>
    <xf numFmtId="164" fontId="0" fillId="21" borderId="33" xfId="0" applyNumberFormat="1" applyFill="1" applyBorder="1" applyAlignment="1">
      <alignment horizontal="center"/>
    </xf>
    <xf numFmtId="2" fontId="0" fillId="21" borderId="33" xfId="0" applyNumberFormat="1" applyFill="1" applyBorder="1" applyAlignment="1">
      <alignment horizontal="center"/>
    </xf>
    <xf numFmtId="1" fontId="0" fillId="21" borderId="34" xfId="0" applyNumberFormat="1" applyFill="1" applyBorder="1" applyAlignment="1">
      <alignment horizontal="center"/>
    </xf>
    <xf numFmtId="0" fontId="0" fillId="5" borderId="30" xfId="0" applyFill="1" applyBorder="1" applyAlignment="1">
      <alignment horizontal="left"/>
    </xf>
    <xf numFmtId="164" fontId="0" fillId="5" borderId="31" xfId="0" applyNumberFormat="1" applyFill="1" applyBorder="1" applyAlignment="1">
      <alignment horizontal="center"/>
    </xf>
    <xf numFmtId="2" fontId="0" fillId="5" borderId="31" xfId="0" applyNumberFormat="1" applyFill="1" applyBorder="1" applyAlignment="1">
      <alignment horizontal="center"/>
    </xf>
    <xf numFmtId="1" fontId="0" fillId="5" borderId="43" xfId="0" applyNumberFormat="1" applyFill="1" applyBorder="1" applyAlignment="1">
      <alignment horizontal="center"/>
    </xf>
    <xf numFmtId="0" fontId="0" fillId="5" borderId="32" xfId="0" applyFill="1" applyBorder="1" applyAlignment="1">
      <alignment horizontal="left"/>
    </xf>
    <xf numFmtId="164" fontId="0" fillId="5" borderId="33" xfId="0" applyNumberFormat="1" applyFill="1" applyBorder="1" applyAlignment="1">
      <alignment horizontal="center"/>
    </xf>
    <xf numFmtId="2" fontId="0" fillId="5" borderId="33" xfId="0" applyNumberFormat="1" applyFill="1" applyBorder="1" applyAlignment="1">
      <alignment horizontal="center"/>
    </xf>
    <xf numFmtId="1" fontId="0" fillId="5" borderId="34" xfId="0" applyNumberFormat="1" applyFill="1" applyBorder="1" applyAlignment="1">
      <alignment horizontal="center"/>
    </xf>
    <xf numFmtId="0" fontId="0" fillId="22" borderId="30" xfId="0" applyFill="1" applyBorder="1" applyAlignment="1">
      <alignment horizontal="left"/>
    </xf>
    <xf numFmtId="164" fontId="0" fillId="22" borderId="31" xfId="0" applyNumberFormat="1" applyFill="1" applyBorder="1" applyAlignment="1">
      <alignment horizontal="center"/>
    </xf>
    <xf numFmtId="2" fontId="0" fillId="22" borderId="31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0" fontId="0" fillId="22" borderId="32" xfId="0" applyFill="1" applyBorder="1" applyAlignment="1">
      <alignment horizontal="left"/>
    </xf>
    <xf numFmtId="164" fontId="0" fillId="22" borderId="33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0" fontId="0" fillId="22" borderId="56" xfId="0" applyFill="1" applyBorder="1" applyAlignment="1">
      <alignment horizontal="left"/>
    </xf>
    <xf numFmtId="0" fontId="0" fillId="22" borderId="44" xfId="0" applyFill="1" applyBorder="1" applyAlignment="1">
      <alignment horizontal="center"/>
    </xf>
    <xf numFmtId="0" fontId="0" fillId="22" borderId="33" xfId="0" applyFill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60" xfId="0" applyNumberFormat="1" applyFill="1" applyBorder="1" applyAlignment="1">
      <alignment horizontal="center"/>
    </xf>
    <xf numFmtId="0" fontId="0" fillId="19" borderId="30" xfId="0" applyFill="1" applyBorder="1" applyAlignment="1">
      <alignment horizontal="left"/>
    </xf>
    <xf numFmtId="164" fontId="0" fillId="19" borderId="31" xfId="0" applyNumberFormat="1" applyFill="1" applyBorder="1" applyAlignment="1">
      <alignment horizontal="center"/>
    </xf>
    <xf numFmtId="2" fontId="0" fillId="19" borderId="31" xfId="0" applyNumberFormat="1" applyFill="1" applyBorder="1" applyAlignment="1">
      <alignment horizontal="center"/>
    </xf>
    <xf numFmtId="1" fontId="0" fillId="19" borderId="43" xfId="0" applyNumberFormat="1" applyFill="1" applyBorder="1" applyAlignment="1">
      <alignment horizontal="center"/>
    </xf>
    <xf numFmtId="0" fontId="0" fillId="19" borderId="32" xfId="0" applyFill="1" applyBorder="1" applyAlignment="1">
      <alignment horizontal="left"/>
    </xf>
    <xf numFmtId="164" fontId="0" fillId="19" borderId="33" xfId="0" applyNumberFormat="1" applyFill="1" applyBorder="1" applyAlignment="1">
      <alignment horizontal="center"/>
    </xf>
    <xf numFmtId="2" fontId="0" fillId="19" borderId="33" xfId="0" applyNumberFormat="1" applyFill="1" applyBorder="1" applyAlignment="1">
      <alignment horizontal="center"/>
    </xf>
    <xf numFmtId="1" fontId="0" fillId="19" borderId="34" xfId="0" applyNumberFormat="1" applyFill="1" applyBorder="1" applyAlignment="1">
      <alignment horizontal="center"/>
    </xf>
    <xf numFmtId="0" fontId="0" fillId="19" borderId="59" xfId="0" applyFill="1" applyBorder="1" applyAlignment="1">
      <alignment horizontal="left"/>
    </xf>
    <xf numFmtId="0" fontId="0" fillId="19" borderId="44" xfId="0" applyFill="1" applyBorder="1" applyAlignment="1">
      <alignment horizontal="center"/>
    </xf>
    <xf numFmtId="0" fontId="0" fillId="19" borderId="55" xfId="0" applyFill="1" applyBorder="1" applyAlignment="1">
      <alignment horizontal="left"/>
    </xf>
    <xf numFmtId="0" fontId="0" fillId="19" borderId="60" xfId="0" applyFill="1" applyBorder="1" applyAlignment="1">
      <alignment horizontal="center"/>
    </xf>
    <xf numFmtId="2" fontId="0" fillId="19" borderId="44" xfId="0" applyNumberFormat="1" applyFill="1" applyBorder="1" applyAlignment="1">
      <alignment horizontal="center"/>
    </xf>
    <xf numFmtId="0" fontId="0" fillId="19" borderId="64" xfId="0" applyFill="1" applyBorder="1" applyAlignment="1">
      <alignment horizontal="left"/>
    </xf>
    <xf numFmtId="164" fontId="0" fillId="19" borderId="65" xfId="0" applyNumberFormat="1" applyFill="1" applyBorder="1" applyAlignment="1">
      <alignment horizontal="center"/>
    </xf>
    <xf numFmtId="2" fontId="0" fillId="19" borderId="66" xfId="0" applyNumberFormat="1" applyFill="1" applyBorder="1" applyAlignment="1">
      <alignment horizontal="center"/>
    </xf>
    <xf numFmtId="1" fontId="0" fillId="19" borderId="67" xfId="0" applyNumberForma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" fontId="1" fillId="6" borderId="28" xfId="0" applyNumberFormat="1" applyFont="1" applyFill="1" applyBorder="1" applyAlignment="1" applyProtection="1">
      <alignment horizontal="center" vertical="center"/>
      <protection locked="0"/>
    </xf>
    <xf numFmtId="2" fontId="1" fillId="6" borderId="11" xfId="0" applyNumberFormat="1" applyFont="1" applyFill="1" applyBorder="1" applyAlignment="1" applyProtection="1">
      <alignment horizontal="center" vertical="center"/>
      <protection locked="0"/>
    </xf>
    <xf numFmtId="1" fontId="1" fillId="6" borderId="11" xfId="0" applyNumberFormat="1" applyFont="1" applyFill="1" applyBorder="1" applyAlignment="1" applyProtection="1">
      <alignment horizontal="center" vertical="center"/>
      <protection locked="0"/>
    </xf>
    <xf numFmtId="2" fontId="1" fillId="6" borderId="41" xfId="0" applyNumberFormat="1" applyFont="1" applyFill="1" applyBorder="1" applyAlignment="1" applyProtection="1">
      <alignment horizontal="center" vertical="center"/>
      <protection locked="0"/>
    </xf>
    <xf numFmtId="20" fontId="1" fillId="6" borderId="9" xfId="0" applyNumberFormat="1" applyFont="1" applyFill="1" applyBorder="1" applyAlignment="1" applyProtection="1">
      <alignment horizontal="center"/>
      <protection locked="0"/>
    </xf>
    <xf numFmtId="1" fontId="1" fillId="6" borderId="9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vertical="top"/>
    </xf>
    <xf numFmtId="0" fontId="11" fillId="6" borderId="0" xfId="0" applyFont="1" applyFill="1" applyAlignment="1">
      <alignment horizontal="center"/>
    </xf>
    <xf numFmtId="0" fontId="0" fillId="6" borderId="0" xfId="0" applyFill="1"/>
    <xf numFmtId="1" fontId="9" fillId="6" borderId="0" xfId="0" applyNumberFormat="1" applyFont="1" applyFill="1" applyAlignment="1">
      <alignment horizontal="right" vertical="top"/>
    </xf>
    <xf numFmtId="0" fontId="12" fillId="6" borderId="9" xfId="0" applyFont="1" applyFill="1" applyBorder="1" applyAlignment="1">
      <alignment horizontal="center"/>
    </xf>
    <xf numFmtId="0" fontId="13" fillId="6" borderId="0" xfId="0" applyFont="1" applyFill="1"/>
    <xf numFmtId="0" fontId="14" fillId="23" borderId="68" xfId="1" applyFill="1" applyBorder="1" applyProtection="1">
      <protection locked="0"/>
    </xf>
    <xf numFmtId="164" fontId="14" fillId="23" borderId="68" xfId="1" applyNumberFormat="1" applyFill="1" applyBorder="1" applyAlignment="1" applyProtection="1">
      <alignment horizontal="center"/>
      <protection locked="0"/>
    </xf>
    <xf numFmtId="0" fontId="14" fillId="6" borderId="9" xfId="1" applyFill="1" applyBorder="1"/>
    <xf numFmtId="0" fontId="14" fillId="6" borderId="69" xfId="1" applyFill="1" applyBorder="1"/>
    <xf numFmtId="0" fontId="15" fillId="23" borderId="68" xfId="1" applyFont="1" applyFill="1" applyBorder="1" applyProtection="1">
      <protection locked="0"/>
    </xf>
    <xf numFmtId="0" fontId="0" fillId="23" borderId="68" xfId="0" applyFill="1" applyBorder="1" applyProtection="1">
      <protection locked="0"/>
    </xf>
    <xf numFmtId="164" fontId="0" fillId="23" borderId="68" xfId="0" applyNumberFormat="1" applyFill="1" applyBorder="1" applyAlignment="1" applyProtection="1">
      <alignment horizontal="center"/>
      <protection locked="0"/>
    </xf>
    <xf numFmtId="0" fontId="0" fillId="6" borderId="9" xfId="0" applyFill="1" applyBorder="1" applyAlignment="1">
      <alignment horizontal="right"/>
    </xf>
    <xf numFmtId="0" fontId="16" fillId="6" borderId="9" xfId="0" applyFont="1" applyFill="1" applyBorder="1" applyAlignment="1">
      <alignment vertical="center" wrapText="1"/>
    </xf>
    <xf numFmtId="0" fontId="16" fillId="6" borderId="9" xfId="0" applyFont="1" applyFill="1" applyBorder="1"/>
    <xf numFmtId="0" fontId="17" fillId="6" borderId="9" xfId="0" applyFont="1" applyFill="1" applyBorder="1"/>
    <xf numFmtId="0" fontId="0" fillId="6" borderId="9" xfId="0" applyFill="1" applyBorder="1" applyAlignment="1">
      <alignment horizontal="center" vertical="center"/>
    </xf>
    <xf numFmtId="0" fontId="20" fillId="23" borderId="68" xfId="2" applyFont="1" applyFill="1" applyBorder="1"/>
    <xf numFmtId="164" fontId="20" fillId="23" borderId="68" xfId="2" applyNumberFormat="1" applyFont="1" applyFill="1" applyBorder="1" applyAlignment="1">
      <alignment horizontal="center"/>
    </xf>
    <xf numFmtId="0" fontId="18" fillId="6" borderId="40" xfId="0" applyFont="1" applyFill="1" applyBorder="1" applyAlignment="1">
      <alignment vertical="center"/>
    </xf>
    <xf numFmtId="164" fontId="18" fillId="6" borderId="38" xfId="0" applyNumberFormat="1" applyFont="1" applyFill="1" applyBorder="1" applyAlignment="1">
      <alignment horizontal="center" vertical="center"/>
    </xf>
    <xf numFmtId="0" fontId="18" fillId="6" borderId="38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vertical="center"/>
    </xf>
    <xf numFmtId="164" fontId="18" fillId="6" borderId="13" xfId="0" applyNumberFormat="1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0" fillId="6" borderId="18" xfId="0" applyFill="1" applyBorder="1"/>
    <xf numFmtId="164" fontId="0" fillId="6" borderId="27" xfId="0" applyNumberForma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18" fillId="6" borderId="18" xfId="0" applyFont="1" applyFill="1" applyBorder="1" applyAlignment="1">
      <alignment vertical="center"/>
    </xf>
    <xf numFmtId="164" fontId="18" fillId="6" borderId="27" xfId="0" applyNumberFormat="1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1" fontId="2" fillId="16" borderId="20" xfId="0" applyNumberFormat="1" applyFont="1" applyFill="1" applyBorder="1" applyAlignment="1">
      <alignment horizontal="center"/>
    </xf>
    <xf numFmtId="0" fontId="23" fillId="4" borderId="5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1" fillId="6" borderId="2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55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20" fontId="1" fillId="15" borderId="10" xfId="0" applyNumberFormat="1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39" xfId="0" applyFont="1" applyFill="1" applyBorder="1" applyAlignment="1">
      <alignment horizontal="left" vertical="center"/>
    </xf>
    <xf numFmtId="0" fontId="1" fillId="15" borderId="38" xfId="0" applyFont="1" applyFill="1" applyBorder="1" applyAlignment="1">
      <alignment horizontal="left" vertical="center"/>
    </xf>
    <xf numFmtId="1" fontId="7" fillId="6" borderId="11" xfId="0" applyNumberFormat="1" applyFont="1" applyFill="1" applyBorder="1" applyAlignment="1" applyProtection="1">
      <alignment horizontal="center" vertical="center"/>
      <protection locked="0"/>
    </xf>
    <xf numFmtId="17" fontId="6" fillId="5" borderId="15" xfId="0" applyNumberFormat="1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20" fontId="1" fillId="9" borderId="10" xfId="0" applyNumberFormat="1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39" xfId="0" applyFont="1" applyFill="1" applyBorder="1" applyAlignment="1">
      <alignment horizontal="left" vertical="center"/>
    </xf>
    <xf numFmtId="0" fontId="1" fillId="9" borderId="38" xfId="0" applyFont="1" applyFill="1" applyBorder="1" applyAlignment="1">
      <alignment horizontal="left" vertical="center"/>
    </xf>
    <xf numFmtId="20" fontId="1" fillId="10" borderId="10" xfId="0" applyNumberFormat="1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39" xfId="0" applyFont="1" applyFill="1" applyBorder="1" applyAlignment="1">
      <alignment horizontal="left" vertical="center"/>
    </xf>
    <xf numFmtId="0" fontId="1" fillId="10" borderId="38" xfId="0" applyFont="1" applyFill="1" applyBorder="1" applyAlignment="1">
      <alignment horizontal="left" vertical="center"/>
    </xf>
    <xf numFmtId="20" fontId="1" fillId="7" borderId="10" xfId="0" applyNumberFormat="1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39" xfId="0" applyFont="1" applyFill="1" applyBorder="1" applyAlignment="1">
      <alignment horizontal="left" vertical="center"/>
    </xf>
    <xf numFmtId="0" fontId="1" fillId="7" borderId="38" xfId="0" applyFont="1" applyFill="1" applyBorder="1" applyAlignment="1">
      <alignment horizontal="left" vertical="center"/>
    </xf>
    <xf numFmtId="20" fontId="1" fillId="8" borderId="10" xfId="0" applyNumberFormat="1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left" vertical="center"/>
    </xf>
    <xf numFmtId="0" fontId="1" fillId="8" borderId="38" xfId="0" applyFont="1" applyFill="1" applyBorder="1" applyAlignment="1">
      <alignment horizontal="left" vertical="center"/>
    </xf>
    <xf numFmtId="20" fontId="1" fillId="5" borderId="10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/>
    </xf>
    <xf numFmtId="20" fontId="1" fillId="22" borderId="10" xfId="0" applyNumberFormat="1" applyFont="1" applyFill="1" applyBorder="1" applyAlignment="1">
      <alignment horizontal="center" vertical="center"/>
    </xf>
    <xf numFmtId="0" fontId="1" fillId="22" borderId="10" xfId="0" applyFont="1" applyFill="1" applyBorder="1" applyAlignment="1">
      <alignment horizontal="center" vertical="center"/>
    </xf>
    <xf numFmtId="0" fontId="1" fillId="22" borderId="39" xfId="0" applyFont="1" applyFill="1" applyBorder="1" applyAlignment="1">
      <alignment horizontal="left" vertical="center"/>
    </xf>
    <xf numFmtId="0" fontId="1" fillId="22" borderId="38" xfId="0" applyFont="1" applyFill="1" applyBorder="1" applyAlignment="1">
      <alignment horizontal="left" vertical="center"/>
    </xf>
    <xf numFmtId="20" fontId="1" fillId="20" borderId="10" xfId="0" applyNumberFormat="1" applyFont="1" applyFill="1" applyBorder="1" applyAlignment="1">
      <alignment horizontal="center" vertical="center"/>
    </xf>
    <xf numFmtId="0" fontId="1" fillId="20" borderId="10" xfId="0" applyFont="1" applyFill="1" applyBorder="1" applyAlignment="1">
      <alignment horizontal="center" vertical="center"/>
    </xf>
    <xf numFmtId="0" fontId="1" fillId="20" borderId="9" xfId="0" applyFont="1" applyFill="1" applyBorder="1" applyAlignment="1">
      <alignment horizontal="left" vertical="center"/>
    </xf>
    <xf numFmtId="20" fontId="1" fillId="21" borderId="10" xfId="0" applyNumberFormat="1" applyFont="1" applyFill="1" applyBorder="1" applyAlignment="1">
      <alignment horizontal="center" vertical="center"/>
    </xf>
    <xf numFmtId="0" fontId="1" fillId="21" borderId="10" xfId="0" applyFont="1" applyFill="1" applyBorder="1" applyAlignment="1">
      <alignment horizontal="center" vertical="center"/>
    </xf>
    <xf numFmtId="0" fontId="1" fillId="21" borderId="9" xfId="0" applyFont="1" applyFill="1" applyBorder="1" applyAlignment="1">
      <alignment horizontal="left" vertical="center"/>
    </xf>
    <xf numFmtId="20" fontId="1" fillId="14" borderId="10" xfId="0" applyNumberFormat="1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left" vertical="center"/>
    </xf>
    <xf numFmtId="20" fontId="1" fillId="12" borderId="10" xfId="0" applyNumberFormat="1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left" vertical="center"/>
    </xf>
    <xf numFmtId="20" fontId="1" fillId="13" borderId="10" xfId="0" applyNumberFormat="1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left" vertical="center"/>
    </xf>
    <xf numFmtId="20" fontId="1" fillId="11" borderId="10" xfId="0" applyNumberFormat="1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left" vertical="center"/>
    </xf>
    <xf numFmtId="20" fontId="1" fillId="18" borderId="10" xfId="0" applyNumberFormat="1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left" vertical="center"/>
    </xf>
    <xf numFmtId="20" fontId="1" fillId="19" borderId="10" xfId="0" applyNumberFormat="1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left" vertical="center"/>
    </xf>
    <xf numFmtId="20" fontId="1" fillId="16" borderId="10" xfId="0" applyNumberFormat="1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16" borderId="9" xfId="0" applyFont="1" applyFill="1" applyBorder="1" applyAlignment="1">
      <alignment horizontal="left" vertical="center"/>
    </xf>
    <xf numFmtId="20" fontId="1" fillId="17" borderId="10" xfId="0" applyNumberFormat="1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9" xfId="0" applyFont="1" applyFill="1" applyBorder="1" applyAlignment="1">
      <alignment horizontal="left" vertical="center"/>
    </xf>
    <xf numFmtId="1" fontId="7" fillId="6" borderId="41" xfId="0" applyNumberFormat="1" applyFont="1" applyFill="1" applyBorder="1" applyAlignment="1" applyProtection="1">
      <alignment horizontal="center" vertical="center"/>
      <protection locked="0"/>
    </xf>
    <xf numFmtId="1" fontId="7" fillId="6" borderId="42" xfId="0" applyNumberFormat="1" applyFont="1" applyFill="1" applyBorder="1" applyAlignment="1" applyProtection="1">
      <alignment horizontal="center" vertical="center"/>
      <protection locked="0"/>
    </xf>
    <xf numFmtId="0" fontId="1" fillId="15" borderId="9" xfId="0" applyFont="1" applyFill="1" applyBorder="1" applyAlignment="1">
      <alignment horizontal="left" vertical="center"/>
    </xf>
    <xf numFmtId="0" fontId="1" fillId="21" borderId="38" xfId="0" applyFont="1" applyFill="1" applyBorder="1" applyAlignment="1">
      <alignment horizontal="left" vertical="center"/>
    </xf>
    <xf numFmtId="0" fontId="1" fillId="5" borderId="39" xfId="0" applyFont="1" applyFill="1" applyBorder="1" applyAlignment="1">
      <alignment horizontal="left" vertical="center"/>
    </xf>
    <xf numFmtId="0" fontId="1" fillId="5" borderId="38" xfId="0" applyFont="1" applyFill="1" applyBorder="1" applyAlignment="1">
      <alignment horizontal="left" vertical="center"/>
    </xf>
    <xf numFmtId="1" fontId="7" fillId="6" borderId="28" xfId="0" applyNumberFormat="1" applyFont="1" applyFill="1" applyBorder="1" applyAlignment="1" applyProtection="1">
      <alignment horizontal="center" vertical="center"/>
      <protection locked="0"/>
    </xf>
    <xf numFmtId="0" fontId="1" fillId="11" borderId="38" xfId="0" applyFont="1" applyFill="1" applyBorder="1" applyAlignment="1">
      <alignment horizontal="left" vertical="center"/>
    </xf>
    <xf numFmtId="0" fontId="1" fillId="14" borderId="38" xfId="0" applyFont="1" applyFill="1" applyBorder="1" applyAlignment="1">
      <alignment horizontal="left" vertical="center"/>
    </xf>
    <xf numFmtId="0" fontId="1" fillId="12" borderId="38" xfId="0" applyFont="1" applyFill="1" applyBorder="1" applyAlignment="1">
      <alignment horizontal="left" vertical="center"/>
    </xf>
    <xf numFmtId="0" fontId="1" fillId="19" borderId="39" xfId="0" applyFont="1" applyFill="1" applyBorder="1" applyAlignment="1">
      <alignment horizontal="left" vertical="center"/>
    </xf>
    <xf numFmtId="0" fontId="1" fillId="19" borderId="38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17" borderId="39" xfId="0" applyFont="1" applyFill="1" applyBorder="1" applyAlignment="1">
      <alignment horizontal="left" vertical="center"/>
    </xf>
    <xf numFmtId="0" fontId="1" fillId="17" borderId="38" xfId="0" applyFont="1" applyFill="1" applyBorder="1" applyAlignment="1">
      <alignment horizontal="left" vertical="center"/>
    </xf>
    <xf numFmtId="0" fontId="1" fillId="20" borderId="39" xfId="0" applyFont="1" applyFill="1" applyBorder="1" applyAlignment="1">
      <alignment horizontal="left" vertical="center"/>
    </xf>
    <xf numFmtId="0" fontId="1" fillId="20" borderId="38" xfId="0" applyFont="1" applyFill="1" applyBorder="1" applyAlignment="1">
      <alignment horizontal="left" vertical="center"/>
    </xf>
    <xf numFmtId="0" fontId="1" fillId="21" borderId="39" xfId="0" applyFont="1" applyFill="1" applyBorder="1" applyAlignment="1">
      <alignment horizontal="left" vertical="center"/>
    </xf>
    <xf numFmtId="0" fontId="1" fillId="7" borderId="27" xfId="0" applyFont="1" applyFill="1" applyBorder="1" applyAlignment="1">
      <alignment horizontal="left" vertical="center"/>
    </xf>
    <xf numFmtId="0" fontId="1" fillId="8" borderId="9" xfId="0" applyFont="1" applyFill="1" applyBorder="1" applyAlignment="1">
      <alignment horizontal="left" vertical="center"/>
    </xf>
    <xf numFmtId="0" fontId="1" fillId="9" borderId="9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16" borderId="38" xfId="0" applyFont="1" applyFill="1" applyBorder="1" applyAlignment="1">
      <alignment horizontal="left" vertical="center"/>
    </xf>
    <xf numFmtId="0" fontId="1" fillId="18" borderId="39" xfId="0" applyFont="1" applyFill="1" applyBorder="1" applyAlignment="1">
      <alignment horizontal="left" vertical="center"/>
    </xf>
    <xf numFmtId="0" fontId="1" fillId="18" borderId="38" xfId="0" applyFont="1" applyFill="1" applyBorder="1" applyAlignment="1">
      <alignment horizontal="left" vertical="center"/>
    </xf>
    <xf numFmtId="0" fontId="1" fillId="16" borderId="39" xfId="0" applyFont="1" applyFill="1" applyBorder="1" applyAlignment="1">
      <alignment horizontal="left" vertical="center"/>
    </xf>
    <xf numFmtId="1" fontId="2" fillId="9" borderId="9" xfId="0" applyNumberFormat="1" applyFont="1" applyFill="1" applyBorder="1" applyAlignment="1">
      <alignment horizontal="center"/>
    </xf>
    <xf numFmtId="1" fontId="2" fillId="9" borderId="11" xfId="0" applyNumberFormat="1" applyFont="1" applyFill="1" applyBorder="1" applyAlignment="1">
      <alignment horizontal="center"/>
    </xf>
    <xf numFmtId="0" fontId="7" fillId="8" borderId="10" xfId="0" applyFont="1" applyFill="1" applyBorder="1" applyAlignment="1">
      <alignment horizontal="left" vertical="center"/>
    </xf>
    <xf numFmtId="0" fontId="7" fillId="8" borderId="9" xfId="0" applyFont="1" applyFill="1" applyBorder="1" applyAlignment="1">
      <alignment horizontal="left" vertical="center"/>
    </xf>
    <xf numFmtId="0" fontId="1" fillId="12" borderId="39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1" fillId="13" borderId="27" xfId="0" applyFont="1" applyFill="1" applyBorder="1" applyAlignment="1">
      <alignment horizontal="left" vertical="center"/>
    </xf>
    <xf numFmtId="20" fontId="1" fillId="7" borderId="48" xfId="0" applyNumberFormat="1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20" fontId="1" fillId="13" borderId="18" xfId="0" applyNumberFormat="1" applyFont="1" applyFill="1" applyBorder="1" applyAlignment="1">
      <alignment horizontal="center" vertical="center"/>
    </xf>
    <xf numFmtId="2" fontId="1" fillId="5" borderId="21" xfId="0" applyNumberFormat="1" applyFont="1" applyFill="1" applyBorder="1" applyAlignment="1">
      <alignment horizontal="center"/>
    </xf>
    <xf numFmtId="2" fontId="1" fillId="5" borderId="46" xfId="0" applyNumberFormat="1" applyFont="1" applyFill="1" applyBorder="1" applyAlignment="1">
      <alignment horizontal="center"/>
    </xf>
    <xf numFmtId="2" fontId="1" fillId="5" borderId="22" xfId="0" applyNumberFormat="1" applyFont="1" applyFill="1" applyBorder="1" applyAlignment="1">
      <alignment horizontal="center"/>
    </xf>
    <xf numFmtId="2" fontId="1" fillId="5" borderId="29" xfId="0" applyNumberFormat="1" applyFont="1" applyFill="1" applyBorder="1" applyAlignment="1">
      <alignment horizontal="center"/>
    </xf>
    <xf numFmtId="2" fontId="1" fillId="5" borderId="51" xfId="0" applyNumberFormat="1" applyFont="1" applyFill="1" applyBorder="1" applyAlignment="1">
      <alignment horizontal="center" vertical="center" wrapText="1"/>
    </xf>
    <xf numFmtId="2" fontId="1" fillId="5" borderId="5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2" fontId="7" fillId="5" borderId="49" xfId="0" applyNumberFormat="1" applyFont="1" applyFill="1" applyBorder="1" applyAlignment="1">
      <alignment horizontal="left" vertical="center"/>
    </xf>
    <xf numFmtId="0" fontId="7" fillId="9" borderId="9" xfId="0" applyFont="1" applyFill="1" applyBorder="1" applyAlignment="1">
      <alignment horizontal="left" vertical="center"/>
    </xf>
    <xf numFmtId="0" fontId="7" fillId="14" borderId="9" xfId="0" applyFont="1" applyFill="1" applyBorder="1" applyAlignment="1">
      <alignment horizontal="left" vertical="center"/>
    </xf>
    <xf numFmtId="2" fontId="7" fillId="5" borderId="50" xfId="0" applyNumberFormat="1" applyFont="1" applyFill="1" applyBorder="1" applyAlignment="1">
      <alignment horizontal="left" vertical="center"/>
    </xf>
    <xf numFmtId="0" fontId="7" fillId="19" borderId="62" xfId="0" applyFont="1" applyFill="1" applyBorder="1" applyAlignment="1">
      <alignment horizontal="left" vertical="center"/>
    </xf>
    <xf numFmtId="0" fontId="7" fillId="19" borderId="13" xfId="0" applyFont="1" applyFill="1" applyBorder="1" applyAlignment="1">
      <alignment horizontal="left" vertical="center"/>
    </xf>
    <xf numFmtId="2" fontId="1" fillId="3" borderId="20" xfId="0" applyNumberFormat="1" applyFont="1" applyFill="1" applyBorder="1" applyAlignment="1">
      <alignment horizontal="center"/>
    </xf>
    <xf numFmtId="2" fontId="1" fillId="3" borderId="29" xfId="0" applyNumberFormat="1" applyFont="1" applyFill="1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center"/>
    </xf>
    <xf numFmtId="2" fontId="1" fillId="3" borderId="29" xfId="0" applyNumberFormat="1" applyFont="1" applyFill="1" applyBorder="1" applyAlignment="1">
      <alignment horizontal="center" vertical="center"/>
    </xf>
    <xf numFmtId="0" fontId="1" fillId="13" borderId="39" xfId="0" applyFont="1" applyFill="1" applyBorder="1" applyAlignment="1">
      <alignment horizontal="left" vertical="center"/>
    </xf>
    <xf numFmtId="0" fontId="1" fillId="13" borderId="38" xfId="0" applyFont="1" applyFill="1" applyBorder="1" applyAlignment="1">
      <alignment horizontal="left" vertical="center"/>
    </xf>
    <xf numFmtId="0" fontId="1" fillId="11" borderId="39" xfId="0" applyFont="1" applyFill="1" applyBorder="1" applyAlignment="1">
      <alignment horizontal="left" vertical="center"/>
    </xf>
    <xf numFmtId="0" fontId="1" fillId="14" borderId="39" xfId="0" applyFont="1" applyFill="1" applyBorder="1" applyAlignment="1">
      <alignment horizontal="left" vertical="center"/>
    </xf>
    <xf numFmtId="0" fontId="7" fillId="15" borderId="10" xfId="0" applyFont="1" applyFill="1" applyBorder="1" applyAlignment="1">
      <alignment horizontal="left" vertical="center"/>
    </xf>
    <xf numFmtId="0" fontId="7" fillId="15" borderId="9" xfId="0" applyFont="1" applyFill="1" applyBorder="1" applyAlignment="1">
      <alignment horizontal="left" vertical="center"/>
    </xf>
    <xf numFmtId="0" fontId="7" fillId="17" borderId="9" xfId="0" applyFont="1" applyFill="1" applyBorder="1" applyAlignment="1">
      <alignment horizontal="left" vertical="center"/>
    </xf>
    <xf numFmtId="1" fontId="2" fillId="17" borderId="9" xfId="0" applyNumberFormat="1" applyFont="1" applyFill="1" applyBorder="1" applyAlignment="1">
      <alignment horizontal="center"/>
    </xf>
    <xf numFmtId="1" fontId="2" fillId="17" borderId="11" xfId="0" applyNumberFormat="1" applyFont="1" applyFill="1" applyBorder="1" applyAlignment="1">
      <alignment horizontal="center"/>
    </xf>
    <xf numFmtId="0" fontId="7" fillId="20" borderId="10" xfId="0" applyFont="1" applyFill="1" applyBorder="1" applyAlignment="1">
      <alignment horizontal="left" vertical="center"/>
    </xf>
    <xf numFmtId="0" fontId="7" fillId="20" borderId="9" xfId="0" applyFont="1" applyFill="1" applyBorder="1" applyAlignment="1">
      <alignment horizontal="left" vertical="center"/>
    </xf>
    <xf numFmtId="0" fontId="7" fillId="5" borderId="39" xfId="0" applyFont="1" applyFill="1" applyBorder="1" applyAlignment="1">
      <alignment horizontal="left" vertical="center"/>
    </xf>
    <xf numFmtId="1" fontId="2" fillId="5" borderId="39" xfId="0" applyNumberFormat="1" applyFont="1" applyFill="1" applyBorder="1" applyAlignment="1">
      <alignment horizontal="center"/>
    </xf>
    <xf numFmtId="1" fontId="2" fillId="5" borderId="41" xfId="0" applyNumberFormat="1" applyFont="1" applyFill="1" applyBorder="1" applyAlignment="1">
      <alignment horizontal="center"/>
    </xf>
    <xf numFmtId="0" fontId="7" fillId="16" borderId="10" xfId="0" applyFont="1" applyFill="1" applyBorder="1" applyAlignment="1">
      <alignment horizontal="left" vertical="center"/>
    </xf>
    <xf numFmtId="0" fontId="7" fillId="16" borderId="9" xfId="0" applyFont="1" applyFill="1" applyBorder="1" applyAlignment="1">
      <alignment horizontal="left" vertical="center"/>
    </xf>
    <xf numFmtId="0" fontId="21" fillId="4" borderId="70" xfId="0" applyFont="1" applyFill="1" applyBorder="1" applyAlignment="1">
      <alignment horizontal="left" vertical="center"/>
    </xf>
    <xf numFmtId="0" fontId="21" fillId="4" borderId="71" xfId="0" applyFont="1" applyFill="1" applyBorder="1" applyAlignment="1">
      <alignment horizontal="left" vertical="center"/>
    </xf>
    <xf numFmtId="1" fontId="22" fillId="4" borderId="71" xfId="0" applyNumberFormat="1" applyFont="1" applyFill="1" applyBorder="1" applyAlignment="1">
      <alignment horizontal="center"/>
    </xf>
    <xf numFmtId="1" fontId="22" fillId="4" borderId="72" xfId="0" applyNumberFormat="1" applyFont="1" applyFill="1" applyBorder="1" applyAlignment="1">
      <alignment horizontal="center"/>
    </xf>
    <xf numFmtId="1" fontId="2" fillId="14" borderId="9" xfId="0" applyNumberFormat="1" applyFont="1" applyFill="1" applyBorder="1" applyAlignment="1">
      <alignment horizontal="center"/>
    </xf>
    <xf numFmtId="1" fontId="2" fillId="14" borderId="11" xfId="0" applyNumberFormat="1" applyFont="1" applyFill="1" applyBorder="1" applyAlignment="1">
      <alignment horizontal="center"/>
    </xf>
    <xf numFmtId="0" fontId="7" fillId="10" borderId="9" xfId="0" applyFont="1" applyFill="1" applyBorder="1" applyAlignment="1">
      <alignment horizontal="left" vertical="center"/>
    </xf>
    <xf numFmtId="1" fontId="2" fillId="10" borderId="9" xfId="0" applyNumberFormat="1" applyFont="1" applyFill="1" applyBorder="1" applyAlignment="1">
      <alignment horizontal="center"/>
    </xf>
    <xf numFmtId="1" fontId="2" fillId="10" borderId="11" xfId="0" applyNumberFormat="1" applyFont="1" applyFill="1" applyBorder="1" applyAlignment="1">
      <alignment horizontal="center"/>
    </xf>
    <xf numFmtId="0" fontId="7" fillId="5" borderId="48" xfId="0" applyFont="1" applyFill="1" applyBorder="1" applyAlignment="1">
      <alignment horizontal="left" vertical="center"/>
    </xf>
    <xf numFmtId="0" fontId="7" fillId="5" borderId="49" xfId="0" applyFont="1" applyFill="1" applyBorder="1" applyAlignment="1">
      <alignment horizontal="left" vertical="center"/>
    </xf>
    <xf numFmtId="0" fontId="7" fillId="7" borderId="10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13" borderId="10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0" fontId="1" fillId="20" borderId="45" xfId="0" applyFont="1" applyFill="1" applyBorder="1" applyAlignment="1">
      <alignment horizontal="left" vertical="center"/>
    </xf>
    <xf numFmtId="0" fontId="7" fillId="11" borderId="12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left" vertical="center"/>
    </xf>
    <xf numFmtId="0" fontId="7" fillId="12" borderId="13" xfId="0" applyFont="1" applyFill="1" applyBorder="1" applyAlignment="1">
      <alignment horizontal="left" vertical="center"/>
    </xf>
    <xf numFmtId="1" fontId="2" fillId="12" borderId="13" xfId="0" applyNumberFormat="1" applyFont="1" applyFill="1" applyBorder="1" applyAlignment="1">
      <alignment horizontal="center"/>
    </xf>
    <xf numFmtId="1" fontId="2" fillId="12" borderId="14" xfId="0" applyNumberFormat="1" applyFont="1" applyFill="1" applyBorder="1" applyAlignment="1">
      <alignment horizontal="center"/>
    </xf>
    <xf numFmtId="0" fontId="7" fillId="21" borderId="63" xfId="0" applyFont="1" applyFill="1" applyBorder="1" applyAlignment="1">
      <alignment horizontal="left" vertical="center"/>
    </xf>
    <xf numFmtId="0" fontId="7" fillId="21" borderId="39" xfId="0" applyFont="1" applyFill="1" applyBorder="1" applyAlignment="1">
      <alignment horizontal="left" vertical="center"/>
    </xf>
    <xf numFmtId="0" fontId="7" fillId="22" borderId="45" xfId="0" applyFont="1" applyFill="1" applyBorder="1" applyAlignment="1">
      <alignment horizontal="left" vertical="center"/>
    </xf>
    <xf numFmtId="1" fontId="2" fillId="22" borderId="38" xfId="0" applyNumberFormat="1" applyFont="1" applyFill="1" applyBorder="1" applyAlignment="1">
      <alignment horizontal="center"/>
    </xf>
    <xf numFmtId="1" fontId="2" fillId="22" borderId="42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/>
    </xf>
    <xf numFmtId="0" fontId="7" fillId="3" borderId="2" xfId="0" applyFont="1" applyFill="1" applyBorder="1" applyAlignment="1">
      <alignment horizontal="left" vertical="center"/>
    </xf>
    <xf numFmtId="1" fontId="2" fillId="19" borderId="13" xfId="0" applyNumberFormat="1" applyFont="1" applyFill="1" applyBorder="1" applyAlignment="1">
      <alignment horizontal="center"/>
    </xf>
    <xf numFmtId="1" fontId="2" fillId="19" borderId="14" xfId="0" applyNumberFormat="1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left" vertical="center"/>
    </xf>
    <xf numFmtId="1" fontId="7" fillId="6" borderId="14" xfId="0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3</xdr:row>
      <xdr:rowOff>180975</xdr:rowOff>
    </xdr:from>
    <xdr:to>
      <xdr:col>2</xdr:col>
      <xdr:colOff>790575</xdr:colOff>
      <xdr:row>8</xdr:row>
      <xdr:rowOff>220790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38EFCCEA-93C0-FE3C-FECF-D0999DD92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771525"/>
          <a:ext cx="1104900" cy="1220915"/>
        </a:xfrm>
        <a:prstGeom prst="rect">
          <a:avLst/>
        </a:prstGeom>
      </xdr:spPr>
    </xdr:pic>
    <xdr:clientData/>
  </xdr:twoCellAnchor>
  <xdr:twoCellAnchor editAs="oneCell">
    <xdr:from>
      <xdr:col>13</xdr:col>
      <xdr:colOff>819150</xdr:colOff>
      <xdr:row>1</xdr:row>
      <xdr:rowOff>180975</xdr:rowOff>
    </xdr:from>
    <xdr:to>
      <xdr:col>16</xdr:col>
      <xdr:colOff>9525</xdr:colOff>
      <xdr:row>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E6409AB-CA34-EBFB-8195-DB2DC9B61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0" y="381000"/>
          <a:ext cx="1276350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opLeftCell="A8" workbookViewId="0">
      <selection activeCell="O19" sqref="O19"/>
    </sheetView>
  </sheetViews>
  <sheetFormatPr defaultRowHeight="15"/>
  <cols>
    <col min="1" max="1" width="19.85546875" customWidth="1"/>
    <col min="2" max="2" width="9.140625" style="2"/>
    <col min="3" max="3" width="13.28515625" style="2" customWidth="1"/>
    <col min="4" max="4" width="3.140625" style="2" customWidth="1"/>
    <col min="5" max="5" width="18.42578125" customWidth="1"/>
    <col min="6" max="6" width="9.140625" style="2"/>
    <col min="7" max="7" width="13" style="2" customWidth="1"/>
    <col min="8" max="8" width="3.140625" style="2" customWidth="1"/>
    <col min="9" max="9" width="18.42578125" customWidth="1"/>
    <col min="10" max="10" width="9.140625" style="2"/>
    <col min="11" max="11" width="13.42578125" style="2" customWidth="1"/>
    <col min="12" max="12" width="3.7109375" customWidth="1"/>
    <col min="13" max="13" width="18.42578125" customWidth="1"/>
    <col min="14" max="14" width="9.140625" style="2"/>
    <col min="15" max="15" width="13.85546875" style="2" customWidth="1"/>
    <col min="16" max="16" width="3.5703125" customWidth="1"/>
  </cols>
  <sheetData>
    <row r="1" spans="1:16" ht="24" customHeight="1" thickBot="1">
      <c r="A1" s="265"/>
      <c r="B1" s="37"/>
      <c r="C1" s="37"/>
      <c r="D1" s="299" t="s">
        <v>3</v>
      </c>
      <c r="E1" s="300"/>
      <c r="F1" s="300"/>
      <c r="G1" s="300"/>
      <c r="H1" s="300"/>
      <c r="I1" s="300"/>
      <c r="J1" s="300"/>
      <c r="K1" s="300"/>
      <c r="L1" s="300"/>
      <c r="M1" s="300"/>
      <c r="N1" s="301"/>
      <c r="O1" s="263"/>
      <c r="P1" s="6"/>
    </row>
    <row r="2" spans="1:16">
      <c r="A2" s="302" t="s">
        <v>16</v>
      </c>
      <c r="B2" s="303"/>
      <c r="C2" s="36"/>
      <c r="D2" s="250">
        <v>1</v>
      </c>
      <c r="E2" s="312" t="s">
        <v>26</v>
      </c>
      <c r="F2" s="313"/>
      <c r="G2" s="308"/>
      <c r="H2" s="253">
        <v>7</v>
      </c>
      <c r="I2" s="330" t="s">
        <v>31</v>
      </c>
      <c r="J2" s="331"/>
      <c r="K2" s="308"/>
      <c r="L2" s="256">
        <v>13</v>
      </c>
      <c r="M2" s="322" t="s">
        <v>37</v>
      </c>
      <c r="N2" s="323"/>
      <c r="O2" s="36"/>
      <c r="P2" s="7"/>
    </row>
    <row r="3" spans="1:16" ht="15.75">
      <c r="A3" s="304"/>
      <c r="B3" s="305"/>
      <c r="C3" s="264"/>
      <c r="D3" s="251">
        <v>2</v>
      </c>
      <c r="E3" s="314" t="s">
        <v>25</v>
      </c>
      <c r="F3" s="315"/>
      <c r="G3" s="308"/>
      <c r="H3" s="254">
        <v>8</v>
      </c>
      <c r="I3" s="316" t="s">
        <v>32</v>
      </c>
      <c r="J3" s="315"/>
      <c r="K3" s="308"/>
      <c r="L3" s="254">
        <v>14</v>
      </c>
      <c r="M3" s="324" t="s">
        <v>38</v>
      </c>
      <c r="N3" s="325"/>
      <c r="O3" s="36"/>
      <c r="P3" s="7"/>
    </row>
    <row r="4" spans="1:16">
      <c r="A4" s="304"/>
      <c r="B4" s="305"/>
      <c r="C4" s="36"/>
      <c r="D4" s="251">
        <v>3</v>
      </c>
      <c r="E4" s="314" t="s">
        <v>27</v>
      </c>
      <c r="F4" s="315"/>
      <c r="G4" s="308"/>
      <c r="H4" s="254">
        <v>9</v>
      </c>
      <c r="I4" s="316" t="s">
        <v>33</v>
      </c>
      <c r="J4" s="315"/>
      <c r="K4" s="308"/>
      <c r="L4" s="254">
        <v>15</v>
      </c>
      <c r="M4" s="324" t="s">
        <v>82</v>
      </c>
      <c r="N4" s="325"/>
      <c r="O4" s="36"/>
      <c r="P4" s="7"/>
    </row>
    <row r="5" spans="1:16">
      <c r="A5" s="304"/>
      <c r="B5" s="305"/>
      <c r="C5" s="36"/>
      <c r="D5" s="251">
        <v>4</v>
      </c>
      <c r="E5" s="314" t="s">
        <v>28</v>
      </c>
      <c r="F5" s="315"/>
      <c r="G5" s="308"/>
      <c r="H5" s="254">
        <v>10</v>
      </c>
      <c r="I5" s="316" t="s">
        <v>34</v>
      </c>
      <c r="J5" s="315"/>
      <c r="K5" s="308"/>
      <c r="L5" s="254">
        <v>16</v>
      </c>
      <c r="M5" s="324" t="s">
        <v>73</v>
      </c>
      <c r="N5" s="325"/>
      <c r="O5" s="36"/>
      <c r="P5" s="7"/>
    </row>
    <row r="6" spans="1:16" ht="15.75" thickBot="1">
      <c r="A6" s="304"/>
      <c r="B6" s="305"/>
      <c r="C6" s="36"/>
      <c r="D6" s="251">
        <v>5</v>
      </c>
      <c r="E6" s="314" t="s">
        <v>29</v>
      </c>
      <c r="F6" s="315"/>
      <c r="G6" s="308"/>
      <c r="H6" s="254">
        <v>11</v>
      </c>
      <c r="I6" s="316" t="s">
        <v>35</v>
      </c>
      <c r="J6" s="315"/>
      <c r="K6" s="308"/>
      <c r="L6" s="255">
        <v>17</v>
      </c>
      <c r="M6" s="326" t="s">
        <v>39</v>
      </c>
      <c r="N6" s="327"/>
      <c r="O6" s="36"/>
      <c r="P6" s="7"/>
    </row>
    <row r="7" spans="1:16" ht="15.75" thickBot="1">
      <c r="A7" s="304"/>
      <c r="B7" s="305"/>
      <c r="C7" s="36"/>
      <c r="D7" s="252">
        <v>6</v>
      </c>
      <c r="E7" s="328" t="s">
        <v>30</v>
      </c>
      <c r="F7" s="329"/>
      <c r="G7" s="308"/>
      <c r="H7" s="255">
        <v>12</v>
      </c>
      <c r="I7" s="317" t="s">
        <v>36</v>
      </c>
      <c r="J7" s="318"/>
      <c r="K7" s="308"/>
      <c r="L7" s="37"/>
      <c r="M7" s="37"/>
      <c r="N7" s="36"/>
      <c r="O7" s="36"/>
      <c r="P7" s="7"/>
    </row>
    <row r="8" spans="1:16" ht="15.75" thickBot="1">
      <c r="A8" s="306"/>
      <c r="B8" s="307"/>
      <c r="C8" s="36"/>
      <c r="D8" s="36"/>
      <c r="E8" s="37"/>
      <c r="F8" s="36"/>
      <c r="G8" s="36"/>
      <c r="H8" s="36"/>
      <c r="I8" s="37"/>
      <c r="J8" s="36"/>
      <c r="K8" s="36"/>
      <c r="L8" s="37"/>
      <c r="M8" s="37"/>
      <c r="N8" s="36"/>
      <c r="O8" s="36"/>
      <c r="P8" s="7"/>
    </row>
    <row r="9" spans="1:16" thickBot="1">
      <c r="A9" s="4"/>
      <c r="B9" s="36"/>
      <c r="C9" s="36"/>
      <c r="D9" s="36"/>
      <c r="E9" s="37"/>
      <c r="F9" s="36"/>
      <c r="G9" s="36"/>
      <c r="H9" s="36"/>
      <c r="I9" s="37"/>
      <c r="J9" s="36"/>
      <c r="K9" s="36"/>
      <c r="L9" s="37"/>
      <c r="M9" s="37"/>
      <c r="N9" s="36"/>
      <c r="O9" s="36"/>
      <c r="P9" s="7"/>
    </row>
    <row r="10" spans="1:16" ht="14.45">
      <c r="A10" s="309" t="str">
        <f>E2</f>
        <v>Dainton</v>
      </c>
      <c r="B10" s="310"/>
      <c r="C10" s="311"/>
      <c r="D10" s="38"/>
      <c r="E10" s="309" t="str">
        <f>E3</f>
        <v>Churston</v>
      </c>
      <c r="F10" s="310"/>
      <c r="G10" s="311"/>
      <c r="H10" s="38"/>
      <c r="I10" s="309" t="str">
        <f>E4</f>
        <v>Teignmouth</v>
      </c>
      <c r="J10" s="310"/>
      <c r="K10" s="311"/>
      <c r="L10" s="39"/>
      <c r="M10" s="309" t="str">
        <f>E5</f>
        <v>Dartmouth</v>
      </c>
      <c r="N10" s="310"/>
      <c r="O10" s="311"/>
      <c r="P10" s="7"/>
    </row>
    <row r="11" spans="1:16" thickBot="1">
      <c r="A11" s="42" t="s">
        <v>0</v>
      </c>
      <c r="B11" s="43" t="s">
        <v>1</v>
      </c>
      <c r="C11" s="47" t="s">
        <v>2</v>
      </c>
      <c r="D11" s="36"/>
      <c r="E11" s="1" t="s">
        <v>0</v>
      </c>
      <c r="F11" s="3" t="s">
        <v>1</v>
      </c>
      <c r="G11" s="32" t="s">
        <v>2</v>
      </c>
      <c r="H11" s="36"/>
      <c r="I11" s="42" t="s">
        <v>0</v>
      </c>
      <c r="J11" s="43" t="s">
        <v>1</v>
      </c>
      <c r="K11" s="47" t="s">
        <v>2</v>
      </c>
      <c r="L11" s="37"/>
      <c r="M11" s="42" t="s">
        <v>0</v>
      </c>
      <c r="N11" s="43" t="s">
        <v>1</v>
      </c>
      <c r="O11" s="47" t="s">
        <v>2</v>
      </c>
      <c r="P11" s="7"/>
    </row>
    <row r="12" spans="1:16" ht="14.45">
      <c r="A12" s="30" t="s">
        <v>167</v>
      </c>
      <c r="B12" s="31">
        <v>18.5</v>
      </c>
      <c r="C12" s="281">
        <v>1011563690</v>
      </c>
      <c r="D12" s="36"/>
      <c r="E12" s="30" t="s">
        <v>18</v>
      </c>
      <c r="F12" s="31">
        <v>11.1</v>
      </c>
      <c r="G12" s="34">
        <v>1014382551</v>
      </c>
      <c r="H12" s="36"/>
      <c r="I12" s="30" t="s">
        <v>98</v>
      </c>
      <c r="J12" s="31">
        <v>16.2</v>
      </c>
      <c r="K12" s="35">
        <v>1013426847</v>
      </c>
      <c r="L12" s="37"/>
      <c r="M12" s="30" t="s">
        <v>83</v>
      </c>
      <c r="N12" s="31">
        <v>19.2</v>
      </c>
      <c r="O12" s="35">
        <v>1007514129</v>
      </c>
      <c r="P12" s="7"/>
    </row>
    <row r="13" spans="1:16" ht="14.45">
      <c r="A13" s="30" t="s">
        <v>147</v>
      </c>
      <c r="B13" s="31">
        <v>16.7</v>
      </c>
      <c r="C13" s="280">
        <v>1013824273</v>
      </c>
      <c r="D13" s="36"/>
      <c r="E13" s="30" t="s">
        <v>106</v>
      </c>
      <c r="F13" s="31">
        <v>8.6999999999999993</v>
      </c>
      <c r="G13" s="270">
        <v>1012855695</v>
      </c>
      <c r="H13" s="36"/>
      <c r="I13" s="30" t="s">
        <v>99</v>
      </c>
      <c r="J13" s="31">
        <v>13.1</v>
      </c>
      <c r="K13" s="35">
        <v>1005460332</v>
      </c>
      <c r="L13" s="37"/>
      <c r="M13" s="30" t="s">
        <v>84</v>
      </c>
      <c r="N13" s="31">
        <v>23.7</v>
      </c>
      <c r="O13" s="35">
        <v>1014684426</v>
      </c>
      <c r="P13" s="7"/>
    </row>
    <row r="14" spans="1:16" ht="14.45">
      <c r="A14" s="30" t="s">
        <v>148</v>
      </c>
      <c r="B14" s="31">
        <v>8.1</v>
      </c>
      <c r="C14" s="35">
        <v>1013288455</v>
      </c>
      <c r="D14" s="36"/>
      <c r="E14" s="30" t="s">
        <v>19</v>
      </c>
      <c r="F14" s="31">
        <v>7.9</v>
      </c>
      <c r="G14" s="35">
        <v>1003494252</v>
      </c>
      <c r="H14" s="36"/>
      <c r="I14" s="30" t="s">
        <v>100</v>
      </c>
      <c r="J14" s="31">
        <v>10.4</v>
      </c>
      <c r="K14" s="35">
        <v>1005459512</v>
      </c>
      <c r="L14" s="37"/>
      <c r="M14" s="30" t="s">
        <v>85</v>
      </c>
      <c r="N14" s="31">
        <v>7.4</v>
      </c>
      <c r="O14" s="35">
        <v>1003658260</v>
      </c>
      <c r="P14" s="7"/>
    </row>
    <row r="15" spans="1:16" ht="14.45">
      <c r="A15" s="30" t="s">
        <v>149</v>
      </c>
      <c r="B15" s="31">
        <v>13</v>
      </c>
      <c r="C15" s="280">
        <v>1012729368</v>
      </c>
      <c r="D15" s="36"/>
      <c r="E15" s="30" t="s">
        <v>20</v>
      </c>
      <c r="F15" s="31">
        <v>16.7</v>
      </c>
      <c r="G15" s="34">
        <v>1007144789</v>
      </c>
      <c r="H15" s="36"/>
      <c r="I15" s="30" t="s">
        <v>101</v>
      </c>
      <c r="J15" s="31">
        <v>12.1</v>
      </c>
      <c r="K15" s="35">
        <v>1005456170</v>
      </c>
      <c r="L15" s="37"/>
      <c r="M15" s="30" t="s">
        <v>86</v>
      </c>
      <c r="N15" s="31">
        <v>15.8</v>
      </c>
      <c r="O15" s="35">
        <v>1003616579</v>
      </c>
      <c r="P15" s="7"/>
    </row>
    <row r="16" spans="1:16" ht="14.45">
      <c r="A16" s="30" t="s">
        <v>150</v>
      </c>
      <c r="B16" s="31">
        <v>10.8</v>
      </c>
      <c r="C16" s="280">
        <v>1017950940</v>
      </c>
      <c r="D16" s="36"/>
      <c r="E16" s="30" t="s">
        <v>21</v>
      </c>
      <c r="F16" s="31">
        <v>12.4</v>
      </c>
      <c r="G16" s="34">
        <v>1014089148</v>
      </c>
      <c r="H16" s="36"/>
      <c r="I16" s="30" t="s">
        <v>102</v>
      </c>
      <c r="J16" s="31">
        <v>13.7</v>
      </c>
      <c r="K16" s="35">
        <v>1012431681</v>
      </c>
      <c r="L16" s="37"/>
      <c r="M16" s="30" t="s">
        <v>87</v>
      </c>
      <c r="N16" s="31">
        <v>7.5</v>
      </c>
      <c r="O16" s="35">
        <v>1013820194</v>
      </c>
      <c r="P16" s="7"/>
    </row>
    <row r="17" spans="1:16" ht="14.45">
      <c r="A17" s="30" t="s">
        <v>151</v>
      </c>
      <c r="B17" s="31">
        <v>12.1</v>
      </c>
      <c r="C17" s="35">
        <v>1014374121</v>
      </c>
      <c r="D17" s="36"/>
      <c r="E17" s="30" t="s">
        <v>22</v>
      </c>
      <c r="F17" s="31">
        <v>23</v>
      </c>
      <c r="G17" s="34">
        <v>1001093434</v>
      </c>
      <c r="H17" s="36"/>
      <c r="I17" s="30" t="s">
        <v>103</v>
      </c>
      <c r="J17" s="31">
        <v>9.4</v>
      </c>
      <c r="K17" s="35">
        <v>1005454898</v>
      </c>
      <c r="L17" s="37"/>
      <c r="M17" s="30" t="s">
        <v>88</v>
      </c>
      <c r="N17" s="31">
        <v>12.1</v>
      </c>
      <c r="O17" s="35">
        <v>1003630541</v>
      </c>
      <c r="P17" s="7"/>
    </row>
    <row r="18" spans="1:16" ht="14.45">
      <c r="A18" s="30" t="s">
        <v>152</v>
      </c>
      <c r="B18" s="31">
        <v>8.1</v>
      </c>
      <c r="C18" s="280">
        <v>1004792237</v>
      </c>
      <c r="D18" s="36"/>
      <c r="E18" s="30" t="s">
        <v>23</v>
      </c>
      <c r="F18" s="31">
        <v>7.4</v>
      </c>
      <c r="G18" s="35">
        <v>1010552841</v>
      </c>
      <c r="H18" s="36"/>
      <c r="I18" s="30" t="s">
        <v>104</v>
      </c>
      <c r="J18" s="31">
        <v>8.5</v>
      </c>
      <c r="K18" s="35">
        <v>1016307749</v>
      </c>
      <c r="L18" s="37"/>
      <c r="M18" s="30" t="s">
        <v>170</v>
      </c>
      <c r="N18" s="31">
        <v>8.1999999999999993</v>
      </c>
      <c r="O18" s="35">
        <v>1005236254</v>
      </c>
      <c r="P18" s="7"/>
    </row>
    <row r="19" spans="1:16" ht="14.45">
      <c r="A19" s="30" t="s">
        <v>153</v>
      </c>
      <c r="B19" s="31">
        <v>11.6</v>
      </c>
      <c r="C19" s="279">
        <v>1011576702</v>
      </c>
      <c r="D19" s="36"/>
      <c r="E19" s="30" t="s">
        <v>24</v>
      </c>
      <c r="F19" s="31">
        <v>10.199999999999999</v>
      </c>
      <c r="G19" s="35">
        <v>1001094775</v>
      </c>
      <c r="H19" s="36"/>
      <c r="I19" s="30" t="s">
        <v>105</v>
      </c>
      <c r="J19" s="31">
        <v>16.3</v>
      </c>
      <c r="K19" s="35">
        <v>1008979894</v>
      </c>
      <c r="L19" s="37"/>
      <c r="M19" s="30" t="s">
        <v>89</v>
      </c>
      <c r="N19" s="31">
        <v>12.5</v>
      </c>
      <c r="O19" s="35">
        <v>1012980363</v>
      </c>
      <c r="P19" s="7"/>
    </row>
    <row r="20" spans="1:16" thickBot="1">
      <c r="A20" s="4"/>
      <c r="B20" s="36"/>
      <c r="C20" s="36"/>
      <c r="D20" s="36"/>
      <c r="E20" s="37"/>
      <c r="F20" s="36"/>
      <c r="G20" s="36"/>
      <c r="H20" s="36"/>
      <c r="I20" s="37"/>
      <c r="J20" s="36"/>
      <c r="K20" s="36"/>
      <c r="L20" s="37"/>
      <c r="M20" s="37"/>
      <c r="N20" s="36"/>
      <c r="O20" s="36"/>
      <c r="P20" s="7"/>
    </row>
    <row r="21" spans="1:16" ht="14.45">
      <c r="A21" s="309" t="str">
        <f>E6</f>
        <v>Bovey Tracey</v>
      </c>
      <c r="B21" s="310"/>
      <c r="C21" s="311"/>
      <c r="D21" s="38"/>
      <c r="E21" s="309" t="str">
        <f>E7</f>
        <v>East Devon</v>
      </c>
      <c r="F21" s="310"/>
      <c r="G21" s="311"/>
      <c r="H21" s="38"/>
      <c r="I21" s="309" t="str">
        <f>I2</f>
        <v>Woodbury</v>
      </c>
      <c r="J21" s="310"/>
      <c r="K21" s="311"/>
      <c r="L21" s="39"/>
      <c r="M21" s="309" t="str">
        <f>I3</f>
        <v>Thurleston</v>
      </c>
      <c r="N21" s="310"/>
      <c r="O21" s="311"/>
      <c r="P21" s="7"/>
    </row>
    <row r="22" spans="1:16" thickBot="1">
      <c r="A22" s="42" t="s">
        <v>0</v>
      </c>
      <c r="B22" s="43" t="s">
        <v>1</v>
      </c>
      <c r="C22" s="47" t="s">
        <v>2</v>
      </c>
      <c r="D22" s="36"/>
      <c r="E22" s="42" t="s">
        <v>0</v>
      </c>
      <c r="F22" s="43" t="s">
        <v>1</v>
      </c>
      <c r="G22" s="47" t="s">
        <v>2</v>
      </c>
      <c r="H22" s="36"/>
      <c r="I22" s="42" t="s">
        <v>0</v>
      </c>
      <c r="J22" s="43" t="s">
        <v>1</v>
      </c>
      <c r="K22" s="47" t="s">
        <v>2</v>
      </c>
      <c r="L22" s="37"/>
      <c r="M22" s="42" t="s">
        <v>0</v>
      </c>
      <c r="N22" s="43" t="s">
        <v>1</v>
      </c>
      <c r="O22" s="47" t="s">
        <v>2</v>
      </c>
      <c r="P22" s="7"/>
    </row>
    <row r="23" spans="1:16" ht="14.45">
      <c r="A23" s="30" t="s">
        <v>40</v>
      </c>
      <c r="B23" s="31">
        <v>16</v>
      </c>
      <c r="C23" s="266">
        <v>1013950605</v>
      </c>
      <c r="D23" s="36"/>
      <c r="E23" s="45" t="s">
        <v>139</v>
      </c>
      <c r="F23" s="40"/>
      <c r="G23" s="41"/>
      <c r="H23" s="36"/>
      <c r="I23" s="30" t="s">
        <v>49</v>
      </c>
      <c r="J23" s="31">
        <v>21</v>
      </c>
      <c r="K23" s="266">
        <v>1005598334</v>
      </c>
      <c r="L23" s="37"/>
      <c r="M23" s="30" t="s">
        <v>121</v>
      </c>
      <c r="N23" s="31">
        <v>9.1999999999999993</v>
      </c>
      <c r="O23" s="35">
        <v>1003804591</v>
      </c>
      <c r="P23" s="7"/>
    </row>
    <row r="24" spans="1:16" ht="14.45">
      <c r="A24" s="30" t="s">
        <v>41</v>
      </c>
      <c r="B24" s="31">
        <v>17.2</v>
      </c>
      <c r="C24" s="33">
        <v>1014632840</v>
      </c>
      <c r="D24" s="36"/>
      <c r="E24" s="30" t="s">
        <v>139</v>
      </c>
      <c r="F24" s="31"/>
      <c r="G24" s="33"/>
      <c r="H24" s="36"/>
      <c r="I24" s="30" t="s">
        <v>50</v>
      </c>
      <c r="J24" s="31">
        <v>18.899999999999999</v>
      </c>
      <c r="K24" s="33">
        <v>1014424238</v>
      </c>
      <c r="L24" s="37"/>
      <c r="M24" s="30" t="s">
        <v>122</v>
      </c>
      <c r="N24" s="31">
        <v>9.6999999999999993</v>
      </c>
      <c r="O24" s="35">
        <v>1002867689</v>
      </c>
      <c r="P24" s="7"/>
    </row>
    <row r="25" spans="1:16">
      <c r="A25" s="30" t="s">
        <v>42</v>
      </c>
      <c r="B25" s="31">
        <v>14.7</v>
      </c>
      <c r="C25" s="266" t="s">
        <v>43</v>
      </c>
      <c r="D25" s="36"/>
      <c r="E25" s="30" t="s">
        <v>135</v>
      </c>
      <c r="F25" s="31"/>
      <c r="G25" s="33"/>
      <c r="H25" s="36"/>
      <c r="I25" s="30" t="s">
        <v>51</v>
      </c>
      <c r="J25" s="31">
        <v>17.5</v>
      </c>
      <c r="K25" s="266">
        <v>1014276521</v>
      </c>
      <c r="L25" s="37"/>
      <c r="M25" s="30" t="s">
        <v>123</v>
      </c>
      <c r="N25" s="31">
        <v>8.6999999999999993</v>
      </c>
      <c r="O25" s="35">
        <v>1001389815</v>
      </c>
      <c r="P25" s="7"/>
    </row>
    <row r="26" spans="1:16" ht="14.45">
      <c r="A26" s="30" t="s">
        <v>44</v>
      </c>
      <c r="B26" s="31">
        <v>15.8</v>
      </c>
      <c r="C26" s="33">
        <v>1006987245</v>
      </c>
      <c r="D26" s="36"/>
      <c r="E26" s="30" t="s">
        <v>136</v>
      </c>
      <c r="F26" s="31"/>
      <c r="G26" s="33"/>
      <c r="H26" s="36"/>
      <c r="I26" s="30" t="s">
        <v>52</v>
      </c>
      <c r="J26" s="31">
        <v>15.7</v>
      </c>
      <c r="K26" s="33">
        <v>1011615451</v>
      </c>
      <c r="L26" s="37"/>
      <c r="M26" s="30" t="s">
        <v>124</v>
      </c>
      <c r="N26" s="31">
        <v>13.1</v>
      </c>
      <c r="O26" s="35">
        <v>1018639068</v>
      </c>
      <c r="P26" s="7"/>
    </row>
    <row r="27" spans="1:16" ht="14.45">
      <c r="A27" s="30" t="s">
        <v>45</v>
      </c>
      <c r="B27" s="31">
        <v>17.3</v>
      </c>
      <c r="C27" s="266">
        <v>1013215792</v>
      </c>
      <c r="D27" s="36"/>
      <c r="E27" s="30" t="s">
        <v>140</v>
      </c>
      <c r="F27" s="31"/>
      <c r="G27" s="33"/>
      <c r="H27" s="36"/>
      <c r="I27" s="30" t="s">
        <v>53</v>
      </c>
      <c r="J27" s="31">
        <v>5.6</v>
      </c>
      <c r="K27" s="266">
        <v>1005598685</v>
      </c>
      <c r="L27" s="37"/>
      <c r="M27" s="30" t="s">
        <v>125</v>
      </c>
      <c r="N27" s="31">
        <v>11.5</v>
      </c>
      <c r="O27" s="35">
        <v>1003907819</v>
      </c>
      <c r="P27" s="7"/>
    </row>
    <row r="28" spans="1:16" ht="14.45">
      <c r="A28" s="30" t="s">
        <v>46</v>
      </c>
      <c r="B28" s="31">
        <v>17.600000000000001</v>
      </c>
      <c r="C28" s="266">
        <v>1014344687</v>
      </c>
      <c r="D28" s="36"/>
      <c r="E28" s="30" t="s">
        <v>140</v>
      </c>
      <c r="F28" s="31"/>
      <c r="G28" s="33"/>
      <c r="H28" s="36"/>
      <c r="I28" s="30" t="s">
        <v>54</v>
      </c>
      <c r="J28" s="31">
        <v>9.5</v>
      </c>
      <c r="K28" s="266">
        <v>1007313336</v>
      </c>
      <c r="L28" s="37"/>
      <c r="M28" s="30" t="s">
        <v>126</v>
      </c>
      <c r="N28" s="31">
        <v>15.7</v>
      </c>
      <c r="O28" s="35">
        <v>1010910359</v>
      </c>
      <c r="P28" s="7"/>
    </row>
    <row r="29" spans="1:16" ht="14.45">
      <c r="A29" s="30" t="s">
        <v>47</v>
      </c>
      <c r="B29" s="31">
        <v>13</v>
      </c>
      <c r="C29" s="266">
        <v>1007932079</v>
      </c>
      <c r="D29" s="36"/>
      <c r="E29" s="30" t="s">
        <v>137</v>
      </c>
      <c r="F29" s="31"/>
      <c r="G29" s="33"/>
      <c r="H29" s="36"/>
      <c r="I29" s="30" t="s">
        <v>55</v>
      </c>
      <c r="J29" s="31">
        <v>13.9</v>
      </c>
      <c r="K29" s="266">
        <v>1018883309</v>
      </c>
      <c r="L29" s="37"/>
      <c r="M29" s="30" t="s">
        <v>127</v>
      </c>
      <c r="N29" s="31">
        <v>10.4</v>
      </c>
      <c r="O29" s="35">
        <v>1004237833</v>
      </c>
      <c r="P29" s="7"/>
    </row>
    <row r="30" spans="1:16" ht="14.45">
      <c r="A30" s="30" t="s">
        <v>48</v>
      </c>
      <c r="B30" s="31">
        <v>17.5</v>
      </c>
      <c r="C30" s="266">
        <v>1016532592</v>
      </c>
      <c r="D30" s="36"/>
      <c r="E30" s="30" t="s">
        <v>138</v>
      </c>
      <c r="F30" s="31"/>
      <c r="G30" s="33"/>
      <c r="H30" s="36"/>
      <c r="I30" s="30" t="s">
        <v>56</v>
      </c>
      <c r="J30" s="31">
        <v>5.9</v>
      </c>
      <c r="K30" s="266">
        <v>1002758177</v>
      </c>
      <c r="L30" s="37"/>
      <c r="M30" s="30" t="s">
        <v>128</v>
      </c>
      <c r="N30" s="31">
        <v>24.2</v>
      </c>
      <c r="O30" s="35">
        <v>1007929770</v>
      </c>
      <c r="P30" s="7"/>
    </row>
    <row r="31" spans="1:16" thickBot="1">
      <c r="A31" s="4"/>
      <c r="B31" s="36"/>
      <c r="C31" s="36"/>
      <c r="D31" s="36"/>
      <c r="E31" s="37"/>
      <c r="F31" s="36"/>
      <c r="G31" s="36"/>
      <c r="H31" s="36"/>
      <c r="I31" s="37"/>
      <c r="J31" s="36"/>
      <c r="K31" s="36"/>
      <c r="L31" s="37"/>
      <c r="M31" s="37"/>
      <c r="N31" s="36"/>
      <c r="O31" s="36"/>
      <c r="P31" s="7"/>
    </row>
    <row r="32" spans="1:16" ht="14.45">
      <c r="A32" s="309" t="str">
        <f>I4</f>
        <v>Bigbury</v>
      </c>
      <c r="B32" s="310"/>
      <c r="C32" s="311"/>
      <c r="D32" s="38"/>
      <c r="E32" s="309" t="str">
        <f>I5</f>
        <v>Crediton</v>
      </c>
      <c r="F32" s="310"/>
      <c r="G32" s="311"/>
      <c r="H32" s="38"/>
      <c r="I32" s="309" t="str">
        <f>I6</f>
        <v>Staddon Heights</v>
      </c>
      <c r="J32" s="310"/>
      <c r="K32" s="311"/>
      <c r="L32" s="39"/>
      <c r="M32" s="309" t="str">
        <f>I7</f>
        <v>Yelverton</v>
      </c>
      <c r="N32" s="310"/>
      <c r="O32" s="311"/>
      <c r="P32" s="7"/>
    </row>
    <row r="33" spans="1:16" thickBot="1">
      <c r="A33" s="42" t="s">
        <v>0</v>
      </c>
      <c r="B33" s="43" t="s">
        <v>1</v>
      </c>
      <c r="C33" s="44" t="s">
        <v>2</v>
      </c>
      <c r="D33" s="36"/>
      <c r="E33" s="42" t="s">
        <v>0</v>
      </c>
      <c r="F33" s="43" t="s">
        <v>1</v>
      </c>
      <c r="G33" s="47" t="s">
        <v>2</v>
      </c>
      <c r="H33" s="36"/>
      <c r="I33" s="42" t="s">
        <v>0</v>
      </c>
      <c r="J33" s="43" t="s">
        <v>1</v>
      </c>
      <c r="K33" s="47" t="s">
        <v>2</v>
      </c>
      <c r="L33" s="37"/>
      <c r="M33" s="42" t="s">
        <v>0</v>
      </c>
      <c r="N33" s="43" t="s">
        <v>1</v>
      </c>
      <c r="O33" s="47" t="s">
        <v>2</v>
      </c>
      <c r="P33" s="7"/>
    </row>
    <row r="34" spans="1:16" ht="14.45">
      <c r="A34" s="276" t="s">
        <v>113</v>
      </c>
      <c r="B34" s="277">
        <v>7.6</v>
      </c>
      <c r="C34" s="35">
        <v>1003802062</v>
      </c>
      <c r="D34" s="36"/>
      <c r="E34" s="30" t="s">
        <v>57</v>
      </c>
      <c r="F34" s="31">
        <v>16.899999999999999</v>
      </c>
      <c r="G34" s="33">
        <v>1013574907</v>
      </c>
      <c r="H34" s="36"/>
      <c r="I34" s="30" t="s">
        <v>78</v>
      </c>
      <c r="J34" s="31">
        <v>5.6</v>
      </c>
      <c r="K34" s="35">
        <v>1001723624</v>
      </c>
      <c r="L34" s="37"/>
      <c r="M34" s="45" t="s">
        <v>141</v>
      </c>
      <c r="N34" s="40">
        <v>4.0999999999999996</v>
      </c>
      <c r="O34" s="46">
        <v>1003033214</v>
      </c>
      <c r="P34" s="7"/>
    </row>
    <row r="35" spans="1:16" ht="14.45">
      <c r="A35" s="276" t="s">
        <v>114</v>
      </c>
      <c r="B35" s="277">
        <v>10.5</v>
      </c>
      <c r="C35" s="278">
        <v>1003802036</v>
      </c>
      <c r="D35" s="36"/>
      <c r="E35" s="30" t="s">
        <v>58</v>
      </c>
      <c r="F35" s="31">
        <v>15.5</v>
      </c>
      <c r="G35" s="33">
        <v>1001226015</v>
      </c>
      <c r="H35" s="36"/>
      <c r="I35" s="30" t="s">
        <v>79</v>
      </c>
      <c r="J35" s="31">
        <v>13.7</v>
      </c>
      <c r="K35" s="35">
        <v>1001785573</v>
      </c>
      <c r="L35" s="37"/>
      <c r="M35" s="30" t="s">
        <v>160</v>
      </c>
      <c r="N35" s="31">
        <v>23.5</v>
      </c>
      <c r="O35" s="35">
        <v>1012574301</v>
      </c>
      <c r="P35" s="7"/>
    </row>
    <row r="36" spans="1:16" ht="14.45">
      <c r="A36" s="271" t="s">
        <v>115</v>
      </c>
      <c r="B36" s="272">
        <v>8.8000000000000007</v>
      </c>
      <c r="C36" s="273">
        <v>1013694194</v>
      </c>
      <c r="D36" s="36"/>
      <c r="E36" s="30" t="s">
        <v>59</v>
      </c>
      <c r="F36" s="31">
        <v>11.3</v>
      </c>
      <c r="G36" s="33">
        <v>1012478829</v>
      </c>
      <c r="H36" s="36"/>
      <c r="I36" s="30" t="s">
        <v>74</v>
      </c>
      <c r="J36" s="31">
        <v>8.9</v>
      </c>
      <c r="K36" s="35">
        <v>1001782930</v>
      </c>
      <c r="L36" s="37"/>
      <c r="M36" s="30" t="s">
        <v>143</v>
      </c>
      <c r="N36" s="31">
        <v>7.9</v>
      </c>
      <c r="O36" s="35">
        <v>1011142014</v>
      </c>
      <c r="P36" s="7"/>
    </row>
    <row r="37" spans="1:16" ht="14.45">
      <c r="A37" s="271" t="s">
        <v>116</v>
      </c>
      <c r="B37" s="272">
        <v>12.9</v>
      </c>
      <c r="C37" s="273">
        <v>1015185942</v>
      </c>
      <c r="D37" s="36"/>
      <c r="E37" s="30" t="s">
        <v>60</v>
      </c>
      <c r="F37" s="31">
        <v>13.4</v>
      </c>
      <c r="G37" s="33">
        <v>1001223318</v>
      </c>
      <c r="H37" s="36"/>
      <c r="I37" s="30" t="s">
        <v>75</v>
      </c>
      <c r="J37" s="31">
        <v>11.1</v>
      </c>
      <c r="K37" s="35">
        <v>1017520392</v>
      </c>
      <c r="L37" s="37"/>
      <c r="M37" s="30" t="s">
        <v>142</v>
      </c>
      <c r="N37" s="31">
        <v>16.2</v>
      </c>
      <c r="O37" s="35">
        <v>1003039186</v>
      </c>
      <c r="P37" s="7"/>
    </row>
    <row r="38" spans="1:16" ht="14.45">
      <c r="A38" s="275" t="s">
        <v>117</v>
      </c>
      <c r="B38" s="272">
        <v>10.3</v>
      </c>
      <c r="C38" s="273">
        <v>1003802516</v>
      </c>
      <c r="D38" s="36"/>
      <c r="E38" s="30" t="s">
        <v>61</v>
      </c>
      <c r="F38" s="31">
        <v>12.3</v>
      </c>
      <c r="G38" s="33">
        <v>1019657473</v>
      </c>
      <c r="H38" s="36"/>
      <c r="I38" s="30" t="s">
        <v>80</v>
      </c>
      <c r="J38" s="31">
        <v>13.1</v>
      </c>
      <c r="K38" s="35">
        <v>1001781242</v>
      </c>
      <c r="L38" s="37"/>
      <c r="M38" s="30" t="s">
        <v>144</v>
      </c>
      <c r="N38" s="31">
        <v>11</v>
      </c>
      <c r="O38" s="35">
        <v>1003036960</v>
      </c>
      <c r="P38" s="7"/>
    </row>
    <row r="39" spans="1:16" ht="14.45">
      <c r="A39" s="30" t="s">
        <v>118</v>
      </c>
      <c r="B39" s="31">
        <v>16.600000000000001</v>
      </c>
      <c r="C39" s="35">
        <v>1003806766</v>
      </c>
      <c r="D39" s="36"/>
      <c r="E39" s="30" t="s">
        <v>62</v>
      </c>
      <c r="F39" s="31">
        <v>18.7</v>
      </c>
      <c r="G39" s="33">
        <v>1019300247</v>
      </c>
      <c r="H39" s="36"/>
      <c r="I39" s="30" t="s">
        <v>81</v>
      </c>
      <c r="J39" s="31">
        <v>14.3</v>
      </c>
      <c r="K39" s="35">
        <v>1001786875</v>
      </c>
      <c r="L39" s="37"/>
      <c r="M39" s="30" t="s">
        <v>161</v>
      </c>
      <c r="N39" s="31">
        <v>13.7</v>
      </c>
      <c r="O39" s="35">
        <v>1003033752</v>
      </c>
      <c r="P39" s="7"/>
    </row>
    <row r="40" spans="1:16" ht="14.45">
      <c r="A40" s="271" t="s">
        <v>119</v>
      </c>
      <c r="B40" s="272">
        <v>13</v>
      </c>
      <c r="C40" s="273">
        <v>1012518953</v>
      </c>
      <c r="D40" s="36"/>
      <c r="E40" s="30" t="s">
        <v>63</v>
      </c>
      <c r="F40" s="31">
        <v>18.399999999999999</v>
      </c>
      <c r="G40" s="33">
        <v>1015981503</v>
      </c>
      <c r="H40" s="36"/>
      <c r="I40" s="30" t="s">
        <v>76</v>
      </c>
      <c r="J40" s="31">
        <v>6.4</v>
      </c>
      <c r="K40" s="35">
        <v>1015716521</v>
      </c>
      <c r="L40" s="37"/>
      <c r="M40" s="30" t="s">
        <v>145</v>
      </c>
      <c r="N40" s="31">
        <v>11.2</v>
      </c>
      <c r="O40" s="35">
        <v>1002847928</v>
      </c>
      <c r="P40" s="7"/>
    </row>
    <row r="41" spans="1:16" ht="14.45">
      <c r="A41" s="271" t="s">
        <v>120</v>
      </c>
      <c r="B41" s="272">
        <v>17.5</v>
      </c>
      <c r="C41" s="274">
        <v>1005644606</v>
      </c>
      <c r="D41" s="36"/>
      <c r="E41" s="30" t="s">
        <v>64</v>
      </c>
      <c r="F41" s="31">
        <v>22.5</v>
      </c>
      <c r="G41" s="33">
        <v>1001223935</v>
      </c>
      <c r="H41" s="36"/>
      <c r="I41" s="30" t="s">
        <v>77</v>
      </c>
      <c r="J41" s="31">
        <v>17</v>
      </c>
      <c r="K41" s="35">
        <v>1006318700</v>
      </c>
      <c r="L41" s="37"/>
      <c r="M41" s="30" t="s">
        <v>146</v>
      </c>
      <c r="N41" s="31">
        <v>14.9</v>
      </c>
      <c r="O41" s="35">
        <v>1003037526</v>
      </c>
      <c r="P41" s="7"/>
    </row>
    <row r="42" spans="1:16" thickBot="1">
      <c r="A42" s="8"/>
      <c r="B42" s="9"/>
      <c r="C42" s="9"/>
      <c r="D42" s="36"/>
      <c r="E42" s="10"/>
      <c r="F42" s="9"/>
      <c r="G42" s="9"/>
      <c r="H42" s="36"/>
      <c r="I42" s="10"/>
      <c r="J42" s="9"/>
      <c r="K42" s="9"/>
      <c r="L42" s="37"/>
      <c r="M42" s="10"/>
      <c r="N42" s="9"/>
      <c r="O42" s="9"/>
      <c r="P42" s="7"/>
    </row>
    <row r="43" spans="1:16" ht="14.45">
      <c r="A43" s="309" t="str">
        <f>M2</f>
        <v>Tavistock</v>
      </c>
      <c r="B43" s="310"/>
      <c r="C43" s="311"/>
      <c r="D43" s="38"/>
      <c r="E43" s="309" t="str">
        <f>M3</f>
        <v>Honiton</v>
      </c>
      <c r="F43" s="310"/>
      <c r="G43" s="311"/>
      <c r="H43" s="38"/>
      <c r="I43" s="309" t="str">
        <f>M4</f>
        <v>Bovey Castle</v>
      </c>
      <c r="J43" s="310"/>
      <c r="K43" s="311"/>
      <c r="L43" s="39"/>
      <c r="M43" s="309" t="str">
        <f>M5</f>
        <v>Tiverton</v>
      </c>
      <c r="N43" s="310"/>
      <c r="O43" s="311"/>
      <c r="P43" s="7"/>
    </row>
    <row r="44" spans="1:16" thickBot="1">
      <c r="A44" s="42" t="s">
        <v>0</v>
      </c>
      <c r="B44" s="43" t="s">
        <v>1</v>
      </c>
      <c r="C44" s="44" t="s">
        <v>2</v>
      </c>
      <c r="D44" s="36"/>
      <c r="E44" s="42" t="s">
        <v>0</v>
      </c>
      <c r="F44" s="43" t="s">
        <v>1</v>
      </c>
      <c r="G44" s="47" t="s">
        <v>2</v>
      </c>
      <c r="H44" s="36"/>
      <c r="I44" s="42" t="s">
        <v>0</v>
      </c>
      <c r="J44" s="43" t="s">
        <v>1</v>
      </c>
      <c r="K44" s="47" t="s">
        <v>2</v>
      </c>
      <c r="L44" s="37"/>
      <c r="M44" s="42" t="s">
        <v>0</v>
      </c>
      <c r="N44" s="43" t="s">
        <v>1</v>
      </c>
      <c r="O44" s="47" t="s">
        <v>2</v>
      </c>
      <c r="P44" s="7"/>
    </row>
    <row r="45" spans="1:16" ht="14.45">
      <c r="A45" s="30" t="s">
        <v>90</v>
      </c>
      <c r="B45" s="31">
        <v>14.6</v>
      </c>
      <c r="C45" s="269">
        <v>1014753405</v>
      </c>
      <c r="D45" s="36"/>
      <c r="E45" s="30" t="s">
        <v>168</v>
      </c>
      <c r="F45" s="31">
        <v>12.2</v>
      </c>
      <c r="G45" s="35">
        <v>1001803560</v>
      </c>
      <c r="H45" s="36"/>
      <c r="I45" s="35" t="s">
        <v>164</v>
      </c>
      <c r="J45" s="33">
        <v>15.6</v>
      </c>
      <c r="K45" s="33">
        <v>1005847539</v>
      </c>
      <c r="L45" s="37"/>
      <c r="M45" s="283" t="s">
        <v>129</v>
      </c>
      <c r="N45" s="284">
        <v>13.7</v>
      </c>
      <c r="O45" s="283">
        <v>1000380266</v>
      </c>
      <c r="P45" s="7"/>
    </row>
    <row r="46" spans="1:16" ht="14.45">
      <c r="A46" s="30" t="s">
        <v>91</v>
      </c>
      <c r="B46" s="31">
        <v>16.3</v>
      </c>
      <c r="C46" s="269">
        <v>1000271537</v>
      </c>
      <c r="D46" s="36"/>
      <c r="E46" s="30" t="s">
        <v>107</v>
      </c>
      <c r="F46" s="31">
        <v>13.7</v>
      </c>
      <c r="G46" s="35">
        <v>1002644488</v>
      </c>
      <c r="H46" s="36"/>
      <c r="I46" s="35" t="s">
        <v>159</v>
      </c>
      <c r="J46" s="282">
        <v>14</v>
      </c>
      <c r="K46" s="33">
        <v>1001560180</v>
      </c>
      <c r="L46" s="37"/>
      <c r="M46" s="283" t="s">
        <v>130</v>
      </c>
      <c r="N46" s="284">
        <v>19</v>
      </c>
      <c r="O46" s="283">
        <v>1007006142</v>
      </c>
      <c r="P46" s="7"/>
    </row>
    <row r="47" spans="1:16" ht="14.45">
      <c r="A47" s="30" t="s">
        <v>92</v>
      </c>
      <c r="B47" s="31">
        <v>13.6</v>
      </c>
      <c r="C47" s="269">
        <v>1014526838</v>
      </c>
      <c r="D47" s="36"/>
      <c r="E47" s="30" t="s">
        <v>169</v>
      </c>
      <c r="F47" s="31">
        <v>19.2</v>
      </c>
      <c r="G47" s="35">
        <v>1013154778</v>
      </c>
      <c r="H47" s="36"/>
      <c r="I47" s="285" t="s">
        <v>154</v>
      </c>
      <c r="J47" s="286">
        <v>18</v>
      </c>
      <c r="K47" s="287">
        <v>1012576357</v>
      </c>
      <c r="L47" s="37"/>
      <c r="M47" s="283" t="s">
        <v>162</v>
      </c>
      <c r="N47" s="284">
        <v>16.3</v>
      </c>
      <c r="O47" s="283">
        <v>1016119674</v>
      </c>
      <c r="P47" s="7"/>
    </row>
    <row r="48" spans="1:16" ht="15.75" thickBot="1">
      <c r="A48" s="30" t="s">
        <v>93</v>
      </c>
      <c r="B48" s="31">
        <v>17.2</v>
      </c>
      <c r="C48" s="269">
        <v>1010163042</v>
      </c>
      <c r="D48" s="36"/>
      <c r="E48" s="30" t="s">
        <v>108</v>
      </c>
      <c r="F48" s="31">
        <v>14.7</v>
      </c>
      <c r="G48" s="35">
        <v>1004111890</v>
      </c>
      <c r="H48" s="36"/>
      <c r="I48" s="288" t="s">
        <v>155</v>
      </c>
      <c r="J48" s="289">
        <v>13.2</v>
      </c>
      <c r="K48" s="290">
        <v>1005569419</v>
      </c>
      <c r="L48" s="37"/>
      <c r="M48" s="283" t="s">
        <v>131</v>
      </c>
      <c r="N48" s="284">
        <v>17</v>
      </c>
      <c r="O48" s="283">
        <v>1000385122</v>
      </c>
      <c r="P48" s="7"/>
    </row>
    <row r="49" spans="1:16">
      <c r="A49" s="30" t="s">
        <v>94</v>
      </c>
      <c r="B49" s="31">
        <v>11.6</v>
      </c>
      <c r="C49" s="269">
        <v>1003060344</v>
      </c>
      <c r="D49" s="36"/>
      <c r="E49" s="30" t="s">
        <v>109</v>
      </c>
      <c r="F49" s="31">
        <v>12.4</v>
      </c>
      <c r="G49" s="35">
        <v>1004115248</v>
      </c>
      <c r="H49" s="36"/>
      <c r="I49" s="291" t="s">
        <v>156</v>
      </c>
      <c r="J49" s="292">
        <v>14.4</v>
      </c>
      <c r="K49" s="293">
        <v>1018200120</v>
      </c>
      <c r="L49" s="37"/>
      <c r="M49" s="283" t="s">
        <v>163</v>
      </c>
      <c r="N49" s="284">
        <v>9.8000000000000007</v>
      </c>
      <c r="O49" s="283">
        <v>1000382699</v>
      </c>
      <c r="P49" s="7"/>
    </row>
    <row r="50" spans="1:16" ht="15.75" thickBot="1">
      <c r="A50" s="30" t="s">
        <v>95</v>
      </c>
      <c r="B50" s="31">
        <v>13.2</v>
      </c>
      <c r="C50" s="269">
        <v>1006363622</v>
      </c>
      <c r="D50" s="36"/>
      <c r="E50" s="30" t="s">
        <v>110</v>
      </c>
      <c r="F50" s="31">
        <v>13.7</v>
      </c>
      <c r="G50" s="35">
        <v>1016092407</v>
      </c>
      <c r="H50" s="36"/>
      <c r="I50" s="288" t="s">
        <v>157</v>
      </c>
      <c r="J50" s="289">
        <v>11.6</v>
      </c>
      <c r="K50" s="290">
        <v>1016396162</v>
      </c>
      <c r="L50" s="37"/>
      <c r="M50" s="283" t="s">
        <v>132</v>
      </c>
      <c r="N50" s="284">
        <v>19.7</v>
      </c>
      <c r="O50" s="283">
        <v>1013488283</v>
      </c>
      <c r="P50" s="7"/>
    </row>
    <row r="51" spans="1:16">
      <c r="A51" s="30" t="s">
        <v>96</v>
      </c>
      <c r="B51" s="31">
        <v>13.6</v>
      </c>
      <c r="C51" s="269">
        <v>1018466661</v>
      </c>
      <c r="D51" s="36"/>
      <c r="E51" s="30" t="s">
        <v>111</v>
      </c>
      <c r="F51" s="31">
        <v>13.3</v>
      </c>
      <c r="G51" s="35">
        <v>1014574704</v>
      </c>
      <c r="H51" s="36"/>
      <c r="I51" s="294" t="s">
        <v>158</v>
      </c>
      <c r="J51" s="295">
        <v>11</v>
      </c>
      <c r="K51" s="296">
        <v>1005324606</v>
      </c>
      <c r="L51" s="37"/>
      <c r="M51" s="283" t="s">
        <v>133</v>
      </c>
      <c r="N51" s="284">
        <v>14.1</v>
      </c>
      <c r="O51" s="283">
        <v>1005252591</v>
      </c>
      <c r="P51" s="7"/>
    </row>
    <row r="52" spans="1:16" ht="15.75" thickBot="1">
      <c r="A52" s="30" t="s">
        <v>97</v>
      </c>
      <c r="B52" s="31">
        <v>15.5</v>
      </c>
      <c r="C52" s="269">
        <v>1013256150</v>
      </c>
      <c r="D52" s="36"/>
      <c r="E52" s="30" t="s">
        <v>112</v>
      </c>
      <c r="F52" s="31">
        <v>15.5</v>
      </c>
      <c r="G52" s="35">
        <v>1016467437</v>
      </c>
      <c r="H52" s="36"/>
      <c r="I52" s="288" t="s">
        <v>165</v>
      </c>
      <c r="J52" s="289">
        <v>13.9</v>
      </c>
      <c r="K52" s="290" t="s">
        <v>166</v>
      </c>
      <c r="L52" s="37"/>
      <c r="M52" s="283" t="s">
        <v>134</v>
      </c>
      <c r="N52" s="284">
        <v>14.7</v>
      </c>
      <c r="O52" s="283">
        <v>1016337107</v>
      </c>
      <c r="P52" s="7"/>
    </row>
    <row r="53" spans="1:16" ht="15.75" thickBot="1">
      <c r="A53" s="8"/>
      <c r="B53" s="9"/>
      <c r="C53" s="9"/>
      <c r="D53" s="36"/>
      <c r="E53" s="37"/>
      <c r="F53" s="36"/>
      <c r="G53" s="36"/>
      <c r="H53" s="36"/>
      <c r="I53" s="37"/>
      <c r="J53" s="36"/>
      <c r="K53" s="36"/>
      <c r="L53" s="37"/>
      <c r="M53" s="37"/>
      <c r="N53" s="36"/>
      <c r="O53" s="36"/>
      <c r="P53" s="7"/>
    </row>
    <row r="54" spans="1:16">
      <c r="A54" s="319" t="str">
        <f>M6</f>
        <v>Exeter</v>
      </c>
      <c r="B54" s="320"/>
      <c r="C54" s="321"/>
      <c r="D54" s="38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7"/>
    </row>
    <row r="55" spans="1:16" ht="15.75" thickBot="1">
      <c r="A55" s="42" t="s">
        <v>0</v>
      </c>
      <c r="B55" s="43" t="s">
        <v>1</v>
      </c>
      <c r="C55" s="44" t="s">
        <v>2</v>
      </c>
      <c r="D55" s="36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7"/>
    </row>
    <row r="56" spans="1:16">
      <c r="A56" s="30" t="s">
        <v>65</v>
      </c>
      <c r="B56" s="31">
        <v>7.1</v>
      </c>
      <c r="C56" s="267">
        <v>1005324929</v>
      </c>
      <c r="D56" s="36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7"/>
    </row>
    <row r="57" spans="1:16">
      <c r="A57" s="30" t="s">
        <v>66</v>
      </c>
      <c r="B57" s="31">
        <v>11.4</v>
      </c>
      <c r="C57" s="267">
        <v>1009356134</v>
      </c>
      <c r="D57" s="36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7"/>
    </row>
    <row r="58" spans="1:16">
      <c r="A58" s="30" t="s">
        <v>67</v>
      </c>
      <c r="B58" s="31">
        <v>14.6</v>
      </c>
      <c r="C58" s="267">
        <v>1005326114</v>
      </c>
      <c r="D58" s="36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7"/>
    </row>
    <row r="59" spans="1:16" ht="15.75">
      <c r="A59" s="30" t="s">
        <v>68</v>
      </c>
      <c r="B59" s="31">
        <v>17.399999999999999</v>
      </c>
      <c r="C59" s="268">
        <v>1009773864</v>
      </c>
      <c r="D59" s="36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7"/>
    </row>
    <row r="60" spans="1:16">
      <c r="A60" s="30" t="s">
        <v>69</v>
      </c>
      <c r="B60" s="31">
        <v>8.4</v>
      </c>
      <c r="C60" s="267">
        <v>1005322169</v>
      </c>
      <c r="D60" s="36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7"/>
    </row>
    <row r="61" spans="1:16">
      <c r="A61" s="30" t="s">
        <v>70</v>
      </c>
      <c r="B61" s="31">
        <v>12.8</v>
      </c>
      <c r="C61" s="267">
        <v>1008124563</v>
      </c>
      <c r="D61" s="36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7"/>
    </row>
    <row r="62" spans="1:16">
      <c r="A62" s="30" t="s">
        <v>71</v>
      </c>
      <c r="B62" s="31">
        <v>17</v>
      </c>
      <c r="C62" s="267">
        <v>1003194218</v>
      </c>
      <c r="D62" s="36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7"/>
    </row>
    <row r="63" spans="1:16">
      <c r="A63" s="30" t="s">
        <v>72</v>
      </c>
      <c r="B63" s="31">
        <v>14.8</v>
      </c>
      <c r="C63" s="267">
        <v>1002848164</v>
      </c>
      <c r="D63" s="36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7"/>
    </row>
    <row r="64" spans="1:16" ht="15.75" thickBot="1">
      <c r="A64" s="8"/>
      <c r="B64" s="9"/>
      <c r="C64" s="9"/>
      <c r="D64" s="9"/>
      <c r="E64" s="10"/>
      <c r="F64" s="9"/>
      <c r="G64" s="9"/>
      <c r="H64" s="9"/>
      <c r="I64" s="10"/>
      <c r="J64" s="9"/>
      <c r="K64" s="9"/>
      <c r="L64" s="10"/>
      <c r="M64" s="10"/>
      <c r="N64" s="9"/>
      <c r="O64" s="9"/>
      <c r="P64" s="11"/>
    </row>
  </sheetData>
  <mergeCells count="38">
    <mergeCell ref="A54:C54"/>
    <mergeCell ref="M2:N2"/>
    <mergeCell ref="M3:N3"/>
    <mergeCell ref="M4:N4"/>
    <mergeCell ref="M5:N5"/>
    <mergeCell ref="M6:N6"/>
    <mergeCell ref="A43:C43"/>
    <mergeCell ref="E43:G43"/>
    <mergeCell ref="I43:K43"/>
    <mergeCell ref="M43:O43"/>
    <mergeCell ref="E7:F7"/>
    <mergeCell ref="I2:J2"/>
    <mergeCell ref="I3:J3"/>
    <mergeCell ref="A32:C32"/>
    <mergeCell ref="E32:G32"/>
    <mergeCell ref="I32:K32"/>
    <mergeCell ref="M32:O32"/>
    <mergeCell ref="A10:C10"/>
    <mergeCell ref="E10:G10"/>
    <mergeCell ref="I10:K10"/>
    <mergeCell ref="A21:C21"/>
    <mergeCell ref="E21:G21"/>
    <mergeCell ref="I21:K21"/>
    <mergeCell ref="D1:N1"/>
    <mergeCell ref="A2:B8"/>
    <mergeCell ref="K2:K7"/>
    <mergeCell ref="M10:O10"/>
    <mergeCell ref="M21:O21"/>
    <mergeCell ref="E2:F2"/>
    <mergeCell ref="E3:F3"/>
    <mergeCell ref="E4:F4"/>
    <mergeCell ref="E5:F5"/>
    <mergeCell ref="E6:F6"/>
    <mergeCell ref="I4:J4"/>
    <mergeCell ref="I5:J5"/>
    <mergeCell ref="I6:J6"/>
    <mergeCell ref="I7:J7"/>
    <mergeCell ref="G2:G7"/>
  </mergeCells>
  <dataValidations xWindow="1026" yWindow="620" count="2">
    <dataValidation allowBlank="1" showInputMessage="1" showErrorMessage="1" promptTitle="Player " prompt="Please enter player in format Surname, FirstName" sqref="A12:A19 I12:I19 A34:A41 M34:M41 E12:E19 M12:M19 I23:I30 E23:E30 M23:M30 A45:A52 M45:M52 I34:I41 E34:E41 A23:A30 A56:A63 E45:E52"/>
    <dataValidation type="decimal" allowBlank="1" showInputMessage="1" showErrorMessage="1" errorTitle="Handicap Index" error="Please enter to one decimal place i.e. 10.8" promptTitle="Handicap Index" prompt="Input Handicap Index  to one decimal place i.e. 10.8" sqref="B12:B19 F23:F30 B34:B41 N34:N41 F12:F19 N12:N19 J23:J30 J12:J19 B23:B30 N23:N30 B45:B52 N45:N52 J34:J41 F34:F41 B56:B63 F45:F52">
      <formula1>-2</formula1>
      <formula2>28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="94" zoomScaleNormal="83" workbookViewId="0">
      <pane xSplit="11" ySplit="16" topLeftCell="L17" activePane="bottomRight" state="frozen"/>
      <selection pane="topRight" activeCell="L1" sqref="L1"/>
      <selection pane="bottomLeft" activeCell="A17" sqref="A17"/>
      <selection pane="bottomRight" activeCell="S5" sqref="S5"/>
    </sheetView>
  </sheetViews>
  <sheetFormatPr defaultRowHeight="15"/>
  <cols>
    <col min="1" max="1" width="4.28515625" customWidth="1"/>
    <col min="2" max="2" width="11.28515625" style="12" customWidth="1"/>
    <col min="3" max="3" width="19.28515625" style="15" customWidth="1"/>
    <col min="4" max="4" width="22.5703125" customWidth="1"/>
    <col min="5" max="5" width="9.140625" style="14"/>
    <col min="6" max="6" width="10.7109375" style="14" customWidth="1"/>
    <col min="7" max="7" width="9.5703125" style="14" customWidth="1"/>
    <col min="8" max="8" width="9.140625" style="13"/>
    <col min="9" max="9" width="3.42578125" customWidth="1"/>
    <col min="10" max="10" width="7.28515625" customWidth="1"/>
    <col min="11" max="11" width="19.28515625" customWidth="1"/>
    <col min="12" max="12" width="22.5703125" customWidth="1"/>
    <col min="14" max="14" width="12.5703125" customWidth="1"/>
    <col min="15" max="15" width="9.5703125" customWidth="1"/>
    <col min="17" max="17" width="11" customWidth="1"/>
  </cols>
  <sheetData>
    <row r="1" spans="1:20" thickBot="1">
      <c r="A1" s="25"/>
      <c r="B1" s="26"/>
      <c r="C1" s="27"/>
      <c r="D1" s="25"/>
      <c r="E1" s="28"/>
      <c r="F1" s="28"/>
      <c r="G1" s="28"/>
      <c r="H1" s="29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thickBot="1">
      <c r="A2" s="16"/>
      <c r="B2" s="17"/>
      <c r="C2" s="18"/>
      <c r="D2" s="5"/>
      <c r="E2" s="19"/>
      <c r="F2" s="19"/>
      <c r="G2" s="19"/>
      <c r="H2" s="20"/>
      <c r="I2" s="5"/>
      <c r="J2" s="5"/>
      <c r="K2" s="5"/>
      <c r="L2" s="5"/>
      <c r="M2" s="5"/>
      <c r="N2" s="5"/>
      <c r="O2" s="5"/>
      <c r="P2" s="5"/>
      <c r="Q2" s="6"/>
      <c r="R2" s="25"/>
      <c r="S2" s="25"/>
      <c r="T2" s="25"/>
    </row>
    <row r="3" spans="1:20">
      <c r="A3" s="4"/>
      <c r="B3" s="448" t="s">
        <v>14</v>
      </c>
      <c r="C3" s="449"/>
      <c r="D3" s="37"/>
      <c r="E3" s="442" t="s">
        <v>5</v>
      </c>
      <c r="F3" s="443"/>
      <c r="G3" s="257">
        <v>114</v>
      </c>
      <c r="H3" s="50"/>
      <c r="I3" s="37"/>
      <c r="J3" s="429" t="s">
        <v>11</v>
      </c>
      <c r="K3" s="430"/>
      <c r="L3" s="430"/>
      <c r="M3" s="431"/>
      <c r="N3" s="37"/>
      <c r="O3" s="332"/>
      <c r="P3" s="333"/>
      <c r="Q3" s="7"/>
      <c r="R3" s="25"/>
      <c r="S3" s="25"/>
      <c r="T3" s="25"/>
    </row>
    <row r="4" spans="1:20">
      <c r="A4" s="4"/>
      <c r="B4" s="450"/>
      <c r="C4" s="451"/>
      <c r="D4" s="37"/>
      <c r="E4" s="444" t="s">
        <v>6</v>
      </c>
      <c r="F4" s="445"/>
      <c r="G4" s="258">
        <v>67.099999999999994</v>
      </c>
      <c r="H4" s="50"/>
      <c r="I4" s="37"/>
      <c r="J4" s="432"/>
      <c r="K4" s="433"/>
      <c r="L4" s="433"/>
      <c r="M4" s="434"/>
      <c r="N4" s="37"/>
      <c r="O4" s="334"/>
      <c r="P4" s="335"/>
      <c r="Q4" s="7"/>
      <c r="R4" s="25"/>
      <c r="S4" s="25"/>
      <c r="T4" s="25"/>
    </row>
    <row r="5" spans="1:20" ht="15.75" thickBot="1">
      <c r="A5" s="4"/>
      <c r="B5" s="452"/>
      <c r="C5" s="453"/>
      <c r="D5" s="37"/>
      <c r="E5" s="444" t="s">
        <v>7</v>
      </c>
      <c r="F5" s="445"/>
      <c r="G5" s="259">
        <v>68</v>
      </c>
      <c r="H5" s="50"/>
      <c r="I5" s="37"/>
      <c r="J5" s="435"/>
      <c r="K5" s="436"/>
      <c r="L5" s="436"/>
      <c r="M5" s="437"/>
      <c r="N5" s="37"/>
      <c r="O5" s="334"/>
      <c r="P5" s="335"/>
      <c r="Q5" s="7"/>
      <c r="R5" s="25"/>
      <c r="S5" s="25"/>
      <c r="T5" s="25"/>
    </row>
    <row r="6" spans="1:20" ht="15.75" thickBot="1">
      <c r="A6" s="4"/>
      <c r="B6" s="452"/>
      <c r="C6" s="453"/>
      <c r="D6" s="37"/>
      <c r="E6" s="444" t="s">
        <v>8</v>
      </c>
      <c r="F6" s="445"/>
      <c r="G6" s="258" t="s">
        <v>10</v>
      </c>
      <c r="H6" s="50"/>
      <c r="I6" s="37"/>
      <c r="J6" s="37"/>
      <c r="K6" s="37"/>
      <c r="L6" s="37"/>
      <c r="M6" s="37"/>
      <c r="N6" s="37"/>
      <c r="O6" s="334"/>
      <c r="P6" s="335"/>
      <c r="Q6" s="7"/>
      <c r="R6" s="25"/>
      <c r="S6" s="25"/>
      <c r="T6" s="25"/>
    </row>
    <row r="7" spans="1:20" ht="31.5" customHeight="1" thickBot="1">
      <c r="A7" s="4"/>
      <c r="B7" s="452"/>
      <c r="C7" s="453"/>
      <c r="D7" s="37"/>
      <c r="E7" s="446" t="s">
        <v>9</v>
      </c>
      <c r="F7" s="447"/>
      <c r="G7" s="260">
        <v>0.85</v>
      </c>
      <c r="H7" s="50"/>
      <c r="I7" s="37"/>
      <c r="J7" s="37"/>
      <c r="K7" s="343" t="s">
        <v>17</v>
      </c>
      <c r="L7" s="344"/>
      <c r="M7" s="37"/>
      <c r="N7" s="37"/>
      <c r="O7" s="336"/>
      <c r="P7" s="337"/>
      <c r="Q7" s="7"/>
      <c r="R7" s="25"/>
      <c r="S7" s="25"/>
      <c r="T7" s="25"/>
    </row>
    <row r="8" spans="1:20">
      <c r="A8" s="4"/>
      <c r="B8" s="452"/>
      <c r="C8" s="453"/>
      <c r="D8" s="37"/>
      <c r="E8" s="462" t="s">
        <v>4</v>
      </c>
      <c r="F8" s="463"/>
      <c r="G8" s="261">
        <v>0.35000000000000003</v>
      </c>
      <c r="H8" s="50"/>
      <c r="I8" s="37"/>
      <c r="J8" s="37"/>
      <c r="K8" s="37"/>
      <c r="L8" s="37"/>
      <c r="M8" s="37"/>
      <c r="N8" s="37"/>
      <c r="O8" s="37"/>
      <c r="P8" s="37"/>
      <c r="Q8" s="7"/>
      <c r="R8" s="25"/>
      <c r="S8" s="25"/>
      <c r="T8" s="25"/>
    </row>
    <row r="9" spans="1:20" ht="21.75" customHeight="1" thickBot="1">
      <c r="A9" s="4"/>
      <c r="B9" s="454"/>
      <c r="C9" s="455"/>
      <c r="D9" s="37"/>
      <c r="E9" s="464" t="s">
        <v>15</v>
      </c>
      <c r="F9" s="465"/>
      <c r="G9" s="262">
        <v>9</v>
      </c>
      <c r="H9" s="50"/>
      <c r="I9" s="37"/>
      <c r="J9" s="37"/>
      <c r="K9" s="37"/>
      <c r="L9" s="37"/>
      <c r="M9" s="37"/>
      <c r="N9" s="37"/>
      <c r="O9" s="37"/>
      <c r="P9" s="37"/>
      <c r="Q9" s="7"/>
      <c r="R9" s="25"/>
      <c r="S9" s="25"/>
      <c r="T9" s="25"/>
    </row>
    <row r="10" spans="1:20" ht="9" customHeight="1" thickBot="1">
      <c r="B10" s="51"/>
      <c r="C10" s="51"/>
      <c r="D10" s="37"/>
      <c r="E10" s="52"/>
      <c r="F10" s="52"/>
      <c r="G10" s="52"/>
      <c r="H10" s="50"/>
      <c r="I10" s="37"/>
      <c r="J10" s="37"/>
      <c r="K10" s="37"/>
      <c r="L10" s="37"/>
      <c r="M10" s="37"/>
      <c r="N10" s="37"/>
      <c r="O10" s="37"/>
      <c r="P10" s="37"/>
      <c r="Q10" s="7"/>
      <c r="R10" s="25"/>
      <c r="S10" s="25"/>
      <c r="T10" s="25"/>
    </row>
    <row r="11" spans="1:20" ht="21.75" customHeight="1">
      <c r="A11" s="4"/>
      <c r="B11" s="491" t="s">
        <v>12</v>
      </c>
      <c r="C11" s="492"/>
      <c r="D11" s="48" t="s">
        <v>13</v>
      </c>
      <c r="E11" s="456" t="s">
        <v>12</v>
      </c>
      <c r="F11" s="456"/>
      <c r="G11" s="456" t="s">
        <v>13</v>
      </c>
      <c r="H11" s="459"/>
      <c r="I11" s="53"/>
      <c r="J11" s="491" t="s">
        <v>12</v>
      </c>
      <c r="K11" s="492"/>
      <c r="L11" s="48" t="s">
        <v>13</v>
      </c>
      <c r="M11" s="456" t="s">
        <v>12</v>
      </c>
      <c r="N11" s="456"/>
      <c r="O11" s="456" t="s">
        <v>13</v>
      </c>
      <c r="P11" s="459"/>
      <c r="Q11" s="7"/>
      <c r="R11" s="25"/>
      <c r="S11" s="25"/>
      <c r="T11" s="25"/>
    </row>
    <row r="12" spans="1:20" ht="21.75" customHeight="1">
      <c r="A12" s="4"/>
      <c r="B12" s="493" t="str">
        <f>TEAMS!E2</f>
        <v>Dainton</v>
      </c>
      <c r="C12" s="494"/>
      <c r="D12" s="56">
        <f>SUM(H18+P34+H52+P68)</f>
        <v>162</v>
      </c>
      <c r="E12" s="457" t="str">
        <f>TEAMS!E6</f>
        <v>Bovey Tracey</v>
      </c>
      <c r="F12" s="457"/>
      <c r="G12" s="424">
        <f>SUM(H22+P38+H56+P72)</f>
        <v>157</v>
      </c>
      <c r="H12" s="425"/>
      <c r="I12" s="39"/>
      <c r="J12" s="470" t="str">
        <f>TEAMS!I4</f>
        <v>Bigbury</v>
      </c>
      <c r="K12" s="471"/>
      <c r="L12" s="151">
        <f>SUM(H26+P42+H60+P76)</f>
        <v>149</v>
      </c>
      <c r="M12" s="472" t="str">
        <f>TEAMS!M2</f>
        <v>Tavistock</v>
      </c>
      <c r="N12" s="472"/>
      <c r="O12" s="473">
        <f>SUM(H30+P46+H64+P80)</f>
        <v>149</v>
      </c>
      <c r="P12" s="474"/>
      <c r="Q12" s="7"/>
      <c r="R12" s="25"/>
      <c r="S12" s="25"/>
      <c r="T12" s="25"/>
    </row>
    <row r="13" spans="1:20" ht="21.75" customHeight="1" thickBot="1">
      <c r="A13" s="4"/>
      <c r="B13" s="495" t="str">
        <f>TEAMS!E3</f>
        <v>Churston</v>
      </c>
      <c r="C13" s="496"/>
      <c r="D13" s="119">
        <f>SUM(P18+H36+P52+H70)</f>
        <v>150</v>
      </c>
      <c r="E13" s="458" t="str">
        <f>TEAMS!E7</f>
        <v>East Devon</v>
      </c>
      <c r="F13" s="458"/>
      <c r="G13" s="486">
        <f>SUM(P22+H40+P56+H74)</f>
        <v>0</v>
      </c>
      <c r="H13" s="487"/>
      <c r="I13" s="39"/>
      <c r="J13" s="475" t="str">
        <f>TEAMS!I5</f>
        <v>Crediton</v>
      </c>
      <c r="K13" s="476"/>
      <c r="L13" s="193">
        <f>SUM(P26+H44+P60+H78)</f>
        <v>147</v>
      </c>
      <c r="M13" s="477" t="str">
        <f>TEAMS!M3</f>
        <v>Honiton</v>
      </c>
      <c r="N13" s="477"/>
      <c r="O13" s="478">
        <f>SUM(P30+H48+P64+H82)</f>
        <v>147</v>
      </c>
      <c r="P13" s="479"/>
      <c r="Q13" s="7"/>
      <c r="R13" s="25"/>
      <c r="S13" s="25"/>
      <c r="T13" s="25"/>
    </row>
    <row r="14" spans="1:20" ht="21.75" customHeight="1" thickBot="1">
      <c r="A14" s="4"/>
      <c r="B14" s="426" t="str">
        <f>TEAMS!E4</f>
        <v>Teignmouth</v>
      </c>
      <c r="C14" s="427"/>
      <c r="D14" s="71">
        <f>SUM(H20+P36+H54+P70)</f>
        <v>152</v>
      </c>
      <c r="E14" s="488" t="str">
        <f>TEAMS!I2</f>
        <v>Woodbury</v>
      </c>
      <c r="F14" s="488"/>
      <c r="G14" s="489">
        <f>SUM(H24+P40+H58+P74)</f>
        <v>145</v>
      </c>
      <c r="H14" s="490"/>
      <c r="I14" s="39"/>
      <c r="J14" s="480" t="str">
        <f>TEAMS!I6</f>
        <v>Staddon Heights</v>
      </c>
      <c r="K14" s="481"/>
      <c r="L14" s="297">
        <f>SUM(H28+P44+H62+P78)</f>
        <v>149</v>
      </c>
      <c r="M14" s="482" t="str">
        <f>TEAMS!M4</f>
        <v>Bovey Castle</v>
      </c>
      <c r="N14" s="483"/>
      <c r="O14" s="484">
        <f>SUM(H32+P48+H66+P82)</f>
        <v>164</v>
      </c>
      <c r="P14" s="485"/>
      <c r="Q14" s="298" t="s">
        <v>171</v>
      </c>
      <c r="R14" s="25"/>
      <c r="S14" s="25"/>
      <c r="T14" s="25"/>
    </row>
    <row r="15" spans="1:20" ht="21.75" customHeight="1" thickBot="1">
      <c r="A15" s="4"/>
      <c r="B15" s="498" t="str">
        <f>TEAMS!E5</f>
        <v>Dartmouth</v>
      </c>
      <c r="C15" s="499"/>
      <c r="D15" s="128">
        <f>SUM(P20+H38+P54+H72)</f>
        <v>145</v>
      </c>
      <c r="E15" s="500" t="str">
        <f>TEAMS!I3</f>
        <v>Thurleston</v>
      </c>
      <c r="F15" s="500"/>
      <c r="G15" s="501">
        <f>SUM(P24+H42+P58+H76)</f>
        <v>142</v>
      </c>
      <c r="H15" s="502"/>
      <c r="I15" s="39"/>
      <c r="J15" s="503" t="str">
        <f>TEAMS!I7</f>
        <v>Yelverton</v>
      </c>
      <c r="K15" s="504"/>
      <c r="L15" s="203">
        <f>SUM(P28+H46+P62+H80)</f>
        <v>145</v>
      </c>
      <c r="M15" s="505" t="str">
        <f>TEAMS!M5</f>
        <v>Tiverton</v>
      </c>
      <c r="N15" s="505"/>
      <c r="O15" s="506">
        <f>SUM(P32+H50+P66+H84)</f>
        <v>153</v>
      </c>
      <c r="P15" s="507"/>
      <c r="Q15" s="7"/>
      <c r="R15" s="25"/>
      <c r="S15" s="25"/>
      <c r="T15" s="25"/>
    </row>
    <row r="16" spans="1:20" ht="18" customHeight="1" thickBot="1">
      <c r="A16" s="4"/>
      <c r="B16" s="508"/>
      <c r="C16" s="508"/>
      <c r="D16" s="49"/>
      <c r="E16" s="508"/>
      <c r="F16" s="508"/>
      <c r="G16" s="509"/>
      <c r="H16" s="509"/>
      <c r="I16" s="39"/>
      <c r="J16" s="510"/>
      <c r="K16" s="510"/>
      <c r="L16" s="55"/>
      <c r="M16" s="460" t="str">
        <f>TEAMS!M6</f>
        <v>Exeter</v>
      </c>
      <c r="N16" s="461"/>
      <c r="O16" s="511">
        <f>SUM(H34+P50+H68+P84)</f>
        <v>148</v>
      </c>
      <c r="P16" s="512"/>
      <c r="Q16" s="7"/>
      <c r="R16" s="25"/>
      <c r="S16" s="25"/>
      <c r="T16" s="25"/>
    </row>
    <row r="17" spans="1:20" thickBot="1">
      <c r="A17" s="4"/>
      <c r="B17" s="51"/>
      <c r="C17" s="54"/>
      <c r="D17" s="37"/>
      <c r="E17" s="52"/>
      <c r="F17" s="52"/>
      <c r="G17" s="52"/>
      <c r="H17" s="50"/>
      <c r="I17" s="37"/>
      <c r="J17" s="37"/>
      <c r="K17" s="37"/>
      <c r="L17" s="37"/>
      <c r="M17" s="37"/>
      <c r="N17" s="37"/>
      <c r="O17" s="37"/>
      <c r="P17" s="37"/>
      <c r="Q17" s="7"/>
      <c r="R17" s="25"/>
      <c r="S17" s="25"/>
      <c r="T17" s="25"/>
    </row>
    <row r="18" spans="1:20">
      <c r="A18" s="4"/>
      <c r="B18" s="439">
        <f>G8</f>
        <v>0.35000000000000003</v>
      </c>
      <c r="C18" s="416" t="str">
        <f>TEAMS!E2</f>
        <v>Dainton</v>
      </c>
      <c r="D18" s="57" t="str">
        <f>TEAMS!A12</f>
        <v>Derrick Singleton</v>
      </c>
      <c r="E18" s="58">
        <f>TEAMS!B12</f>
        <v>18.5</v>
      </c>
      <c r="F18" s="59">
        <f t="shared" ref="F18:F49" si="0">E18*$G$3/113+($G$4-$G$5)</f>
        <v>17.763716814159288</v>
      </c>
      <c r="G18" s="60">
        <f t="shared" ref="G18:G49" si="1">IF((ROUND(F18*0.85,0))&gt;=24,24,(ROUND(F18*0.85,0)))</f>
        <v>15</v>
      </c>
      <c r="H18" s="404">
        <v>42</v>
      </c>
      <c r="I18" s="37"/>
      <c r="J18" s="441">
        <f>G8</f>
        <v>0.35000000000000003</v>
      </c>
      <c r="K18" s="438" t="str">
        <f>TEAMS!E3</f>
        <v>Churston</v>
      </c>
      <c r="L18" s="120" t="str">
        <f>TEAMS!E12</f>
        <v>Garry White</v>
      </c>
      <c r="M18" s="121">
        <f>TEAMS!F12</f>
        <v>11.1</v>
      </c>
      <c r="N18" s="122">
        <f t="shared" ref="N18:N49" si="2">M18*$G$3/113+($G$4-$G$5)</f>
        <v>10.298230088495568</v>
      </c>
      <c r="O18" s="123">
        <f t="shared" ref="O18:O49" si="3">IF((ROUND(N18*0.85,0))&gt;=24,24,(ROUND(N18*0.85,0)))</f>
        <v>9</v>
      </c>
      <c r="P18" s="404">
        <v>35</v>
      </c>
      <c r="Q18" s="7"/>
      <c r="R18" s="25"/>
      <c r="S18" s="25"/>
      <c r="T18" s="25"/>
    </row>
    <row r="19" spans="1:20">
      <c r="A19" s="4"/>
      <c r="B19" s="440"/>
      <c r="C19" s="410"/>
      <c r="D19" s="61" t="str">
        <f>TEAMS!A13</f>
        <v>Patrick Hastings</v>
      </c>
      <c r="E19" s="62">
        <f>TEAMS!B13</f>
        <v>16.7</v>
      </c>
      <c r="F19" s="63">
        <f t="shared" si="0"/>
        <v>15.947787610619464</v>
      </c>
      <c r="G19" s="64">
        <f t="shared" si="1"/>
        <v>14</v>
      </c>
      <c r="H19" s="342"/>
      <c r="I19" s="37"/>
      <c r="J19" s="380"/>
      <c r="K19" s="382"/>
      <c r="L19" s="115" t="str">
        <f>TEAMS!E13</f>
        <v>Gary Chadwick</v>
      </c>
      <c r="M19" s="116">
        <f>TEAMS!F13</f>
        <v>8.6999999999999993</v>
      </c>
      <c r="N19" s="117">
        <f t="shared" si="2"/>
        <v>7.8769911504424712</v>
      </c>
      <c r="O19" s="118">
        <f t="shared" si="3"/>
        <v>7</v>
      </c>
      <c r="P19" s="342"/>
      <c r="Q19" s="7"/>
      <c r="R19" s="25"/>
      <c r="S19" s="25"/>
      <c r="T19" s="25"/>
    </row>
    <row r="20" spans="1:20">
      <c r="A20" s="4"/>
      <c r="B20" s="357">
        <f>B18+TIME(0,$G$9,0)</f>
        <v>0.35625000000000001</v>
      </c>
      <c r="C20" s="360" t="str">
        <f>TEAMS!E4</f>
        <v>Teignmouth</v>
      </c>
      <c r="D20" s="72" t="str">
        <f>TEAMS!I12</f>
        <v>John Richardson</v>
      </c>
      <c r="E20" s="73">
        <f>TEAMS!J12</f>
        <v>16.2</v>
      </c>
      <c r="F20" s="74">
        <f t="shared" si="0"/>
        <v>15.443362831858401</v>
      </c>
      <c r="G20" s="75">
        <f t="shared" si="1"/>
        <v>13</v>
      </c>
      <c r="H20" s="342">
        <v>36</v>
      </c>
      <c r="I20" s="37"/>
      <c r="J20" s="383">
        <f>J18+TIME(0,$G$9,0)</f>
        <v>0.35625000000000001</v>
      </c>
      <c r="K20" s="405" t="str">
        <f>TEAMS!E5</f>
        <v>Dartmouth</v>
      </c>
      <c r="L20" s="106" t="str">
        <f>TEAMS!M12</f>
        <v>Trevor Pretty</v>
      </c>
      <c r="M20" s="107">
        <f>TEAMS!N12</f>
        <v>19.2</v>
      </c>
      <c r="N20" s="108">
        <f t="shared" si="2"/>
        <v>18.469911504424772</v>
      </c>
      <c r="O20" s="109">
        <f t="shared" si="3"/>
        <v>16</v>
      </c>
      <c r="P20" s="342">
        <v>34</v>
      </c>
      <c r="Q20" s="7"/>
      <c r="R20" s="25"/>
      <c r="S20" s="25"/>
      <c r="T20" s="25"/>
    </row>
    <row r="21" spans="1:20">
      <c r="A21" s="4"/>
      <c r="B21" s="358"/>
      <c r="C21" s="417"/>
      <c r="D21" s="76" t="str">
        <f>TEAMS!I13</f>
        <v>Keith Perkin</v>
      </c>
      <c r="E21" s="77">
        <f>TEAMS!J13</f>
        <v>13.1</v>
      </c>
      <c r="F21" s="78">
        <f t="shared" si="0"/>
        <v>12.315929203539817</v>
      </c>
      <c r="G21" s="79">
        <f t="shared" si="1"/>
        <v>10</v>
      </c>
      <c r="H21" s="342"/>
      <c r="I21" s="37"/>
      <c r="J21" s="384"/>
      <c r="K21" s="385"/>
      <c r="L21" s="102" t="str">
        <f>TEAMS!M13</f>
        <v>Nigel Osborne</v>
      </c>
      <c r="M21" s="103">
        <f>TEAMS!N13</f>
        <v>23.7</v>
      </c>
      <c r="N21" s="104">
        <f t="shared" si="2"/>
        <v>23.009734513274328</v>
      </c>
      <c r="O21" s="105">
        <f t="shared" si="3"/>
        <v>20</v>
      </c>
      <c r="P21" s="342"/>
      <c r="Q21" s="7"/>
      <c r="R21" s="25"/>
      <c r="S21" s="25"/>
      <c r="T21" s="25"/>
    </row>
    <row r="22" spans="1:20">
      <c r="A22" s="4"/>
      <c r="B22" s="345">
        <f>B20+TIME(0,$G$9,0)</f>
        <v>0.36249999999999999</v>
      </c>
      <c r="C22" s="348" t="str">
        <f>TEAMS!E6</f>
        <v>Bovey Tracey</v>
      </c>
      <c r="D22" s="82" t="str">
        <f>TEAMS!A23</f>
        <v>NIGEL MILLMAN</v>
      </c>
      <c r="E22" s="83">
        <f>TEAMS!B23</f>
        <v>16</v>
      </c>
      <c r="F22" s="84">
        <f t="shared" si="0"/>
        <v>15.241592920353977</v>
      </c>
      <c r="G22" s="85">
        <f t="shared" si="1"/>
        <v>13</v>
      </c>
      <c r="H22" s="342">
        <v>36</v>
      </c>
      <c r="I22" s="37"/>
      <c r="J22" s="374">
        <f>J20+TIME(0,$G$9,0)</f>
        <v>0.36249999999999999</v>
      </c>
      <c r="K22" s="406" t="str">
        <f>TEAMS!E7</f>
        <v>East Devon</v>
      </c>
      <c r="L22" s="131" t="str">
        <f>TEAMS!E23</f>
        <v>Bovey to 10:03</v>
      </c>
      <c r="M22" s="132">
        <f>TEAMS!F23</f>
        <v>0</v>
      </c>
      <c r="N22" s="133">
        <f t="shared" si="2"/>
        <v>-0.90000000000000568</v>
      </c>
      <c r="O22" s="134">
        <f t="shared" si="3"/>
        <v>-1</v>
      </c>
      <c r="P22" s="342">
        <v>0</v>
      </c>
      <c r="Q22" s="7"/>
      <c r="R22" s="25"/>
      <c r="S22" s="25"/>
      <c r="T22" s="25"/>
    </row>
    <row r="23" spans="1:20">
      <c r="A23" s="4"/>
      <c r="B23" s="346"/>
      <c r="C23" s="418"/>
      <c r="D23" s="86" t="str">
        <f>TEAMS!A24</f>
        <v xml:space="preserve">PAUL NOSWORTHY </v>
      </c>
      <c r="E23" s="87">
        <f>TEAMS!B24</f>
        <v>17.2</v>
      </c>
      <c r="F23" s="88">
        <f t="shared" si="0"/>
        <v>16.452212389380524</v>
      </c>
      <c r="G23" s="89">
        <f t="shared" si="1"/>
        <v>14</v>
      </c>
      <c r="H23" s="342"/>
      <c r="I23" s="37"/>
      <c r="J23" s="375"/>
      <c r="K23" s="376"/>
      <c r="L23" s="135" t="str">
        <f>TEAMS!E24</f>
        <v>Bovey to 10:03</v>
      </c>
      <c r="M23" s="136">
        <f>TEAMS!F24</f>
        <v>0</v>
      </c>
      <c r="N23" s="137">
        <f t="shared" si="2"/>
        <v>-0.90000000000000568</v>
      </c>
      <c r="O23" s="138">
        <f t="shared" si="3"/>
        <v>-1</v>
      </c>
      <c r="P23" s="342"/>
      <c r="Q23" s="7"/>
      <c r="R23" s="25"/>
      <c r="S23" s="25"/>
      <c r="T23" s="25"/>
    </row>
    <row r="24" spans="1:20">
      <c r="A24" s="4"/>
      <c r="B24" s="349">
        <f>B22+TIME(0,$G$9,0)</f>
        <v>0.36874999999999997</v>
      </c>
      <c r="C24" s="352" t="str">
        <f>TEAMS!I2</f>
        <v>Woodbury</v>
      </c>
      <c r="D24" s="92" t="str">
        <f>TEAMS!I23</f>
        <v>John Man</v>
      </c>
      <c r="E24" s="93">
        <f>TEAMS!J23</f>
        <v>21</v>
      </c>
      <c r="F24" s="94">
        <f t="shared" si="0"/>
        <v>20.285840707964596</v>
      </c>
      <c r="G24" s="95">
        <f t="shared" si="1"/>
        <v>17</v>
      </c>
      <c r="H24" s="342">
        <v>40</v>
      </c>
      <c r="I24" s="37"/>
      <c r="J24" s="377">
        <f>J22+TIME(0,$G$9,0)</f>
        <v>0.36874999999999997</v>
      </c>
      <c r="K24" s="407" t="str">
        <f>TEAMS!I3</f>
        <v>Thurleston</v>
      </c>
      <c r="L24" s="141" t="str">
        <f>TEAMS!M23</f>
        <v xml:space="preserve">Jim Stewart </v>
      </c>
      <c r="M24" s="142">
        <f>TEAMS!N23</f>
        <v>9.1999999999999993</v>
      </c>
      <c r="N24" s="143">
        <f t="shared" si="2"/>
        <v>8.3814159292035342</v>
      </c>
      <c r="O24" s="144">
        <f t="shared" si="3"/>
        <v>7</v>
      </c>
      <c r="P24" s="342">
        <v>35</v>
      </c>
      <c r="Q24" s="7"/>
      <c r="R24" s="25"/>
      <c r="S24" s="25"/>
      <c r="T24" s="25"/>
    </row>
    <row r="25" spans="1:20">
      <c r="A25" s="4"/>
      <c r="B25" s="350"/>
      <c r="C25" s="419"/>
      <c r="D25" s="96" t="str">
        <f>TEAMS!I24</f>
        <v>Phil Harvey</v>
      </c>
      <c r="E25" s="97">
        <f>TEAMS!J24</f>
        <v>18.899999999999999</v>
      </c>
      <c r="F25" s="98">
        <f t="shared" si="0"/>
        <v>18.167256637168133</v>
      </c>
      <c r="G25" s="99">
        <f t="shared" si="1"/>
        <v>15</v>
      </c>
      <c r="H25" s="342"/>
      <c r="I25" s="37"/>
      <c r="J25" s="378"/>
      <c r="K25" s="379"/>
      <c r="L25" s="145" t="str">
        <f>TEAMS!M24</f>
        <v xml:space="preserve">Simon Davey </v>
      </c>
      <c r="M25" s="146">
        <f>TEAMS!N24</f>
        <v>9.6999999999999993</v>
      </c>
      <c r="N25" s="147">
        <f t="shared" si="2"/>
        <v>8.8858407079645954</v>
      </c>
      <c r="O25" s="148">
        <f t="shared" si="3"/>
        <v>8</v>
      </c>
      <c r="P25" s="342"/>
      <c r="Q25" s="7"/>
      <c r="R25" s="25"/>
      <c r="S25" s="25"/>
      <c r="T25" s="25"/>
    </row>
    <row r="26" spans="1:20">
      <c r="A26" s="4"/>
      <c r="B26" s="338">
        <f>B24+TIME(0,$G$9,0)</f>
        <v>0.37499999999999994</v>
      </c>
      <c r="C26" s="341" t="str">
        <f>TEAMS!I4</f>
        <v>Bigbury</v>
      </c>
      <c r="D26" s="152" t="str">
        <f>TEAMS!A34</f>
        <v>Steve Ryder</v>
      </c>
      <c r="E26" s="153">
        <f>TEAMS!B34</f>
        <v>7.6</v>
      </c>
      <c r="F26" s="154">
        <f t="shared" si="0"/>
        <v>6.7672566371681357</v>
      </c>
      <c r="G26" s="155">
        <f t="shared" si="1"/>
        <v>6</v>
      </c>
      <c r="H26" s="342">
        <v>36</v>
      </c>
      <c r="I26" s="37"/>
      <c r="J26" s="368">
        <f>J24+TIME(0,$G$9,0)</f>
        <v>0.37499999999999994</v>
      </c>
      <c r="K26" s="414" t="str">
        <f>TEAMS!I5</f>
        <v>Crediton</v>
      </c>
      <c r="L26" s="194" t="str">
        <f>TEAMS!E34</f>
        <v>Andy Rogers</v>
      </c>
      <c r="M26" s="195">
        <f>TEAMS!F34</f>
        <v>16.899999999999999</v>
      </c>
      <c r="N26" s="196">
        <f t="shared" si="2"/>
        <v>16.149557522123889</v>
      </c>
      <c r="O26" s="197">
        <f t="shared" si="3"/>
        <v>14</v>
      </c>
      <c r="P26" s="342">
        <v>36</v>
      </c>
      <c r="Q26" s="7"/>
      <c r="R26" s="25"/>
      <c r="S26" s="25"/>
      <c r="T26" s="25"/>
    </row>
    <row r="27" spans="1:20">
      <c r="A27" s="4"/>
      <c r="B27" s="339"/>
      <c r="C27" s="400"/>
      <c r="D27" s="156" t="str">
        <f>TEAMS!A35</f>
        <v>Roger Hurrell</v>
      </c>
      <c r="E27" s="157">
        <f>TEAMS!B35</f>
        <v>10.5</v>
      </c>
      <c r="F27" s="158">
        <f t="shared" si="0"/>
        <v>9.692920353982295</v>
      </c>
      <c r="G27" s="159">
        <f t="shared" si="1"/>
        <v>8</v>
      </c>
      <c r="H27" s="342"/>
      <c r="I27" s="37"/>
      <c r="J27" s="369"/>
      <c r="K27" s="370"/>
      <c r="L27" s="198" t="str">
        <f>TEAMS!E35</f>
        <v>Gerry Hodder</v>
      </c>
      <c r="M27" s="199">
        <f>TEAMS!F35</f>
        <v>15.5</v>
      </c>
      <c r="N27" s="200">
        <f t="shared" si="2"/>
        <v>14.737168141592914</v>
      </c>
      <c r="O27" s="201">
        <f t="shared" si="3"/>
        <v>13</v>
      </c>
      <c r="P27" s="342"/>
      <c r="Q27" s="7"/>
      <c r="R27" s="25"/>
      <c r="S27" s="25"/>
      <c r="T27" s="25"/>
    </row>
    <row r="28" spans="1:20">
      <c r="A28" s="4"/>
      <c r="B28" s="392">
        <f>B26+TIME(0,$G$9,0)</f>
        <v>0.38124999999999992</v>
      </c>
      <c r="C28" s="420" t="str">
        <f>TEAMS!I6</f>
        <v>Staddon Heights</v>
      </c>
      <c r="D28" s="162" t="str">
        <f>TEAMS!I34</f>
        <v>Andy Griffiths</v>
      </c>
      <c r="E28" s="163">
        <f>TEAMS!J34</f>
        <v>5.6</v>
      </c>
      <c r="F28" s="164">
        <f t="shared" si="0"/>
        <v>4.7495575221238875</v>
      </c>
      <c r="G28" s="165">
        <f t="shared" si="1"/>
        <v>4</v>
      </c>
      <c r="H28" s="342">
        <v>37</v>
      </c>
      <c r="I28" s="37"/>
      <c r="J28" s="371">
        <f>J26+TIME(0,$G$9,0)</f>
        <v>0.38124999999999992</v>
      </c>
      <c r="K28" s="401" t="str">
        <f>TEAMS!I7</f>
        <v>Yelverton</v>
      </c>
      <c r="L28" s="204" t="str">
        <f>TEAMS!M34</f>
        <v>Blaber, Kevin</v>
      </c>
      <c r="M28" s="205">
        <f>TEAMS!N34</f>
        <v>4.0999999999999996</v>
      </c>
      <c r="N28" s="206">
        <f t="shared" si="2"/>
        <v>3.2362831858407022</v>
      </c>
      <c r="O28" s="207">
        <f t="shared" si="3"/>
        <v>3</v>
      </c>
      <c r="P28" s="342">
        <v>40</v>
      </c>
      <c r="Q28" s="7"/>
      <c r="R28" s="25"/>
      <c r="S28" s="25"/>
      <c r="T28" s="25"/>
    </row>
    <row r="29" spans="1:20">
      <c r="A29" s="4"/>
      <c r="B29" s="393"/>
      <c r="C29" s="394"/>
      <c r="D29" s="166" t="str">
        <f>TEAMS!I35</f>
        <v>Gary Chapman</v>
      </c>
      <c r="E29" s="167">
        <f>TEAMS!J35</f>
        <v>13.7</v>
      </c>
      <c r="F29" s="168">
        <f t="shared" si="0"/>
        <v>12.921238938053092</v>
      </c>
      <c r="G29" s="169">
        <f t="shared" si="1"/>
        <v>11</v>
      </c>
      <c r="H29" s="342"/>
      <c r="I29" s="37"/>
      <c r="J29" s="372"/>
      <c r="K29" s="373"/>
      <c r="L29" s="208" t="str">
        <f>TEAMS!M35</f>
        <v>Peter Wright</v>
      </c>
      <c r="M29" s="209">
        <f>TEAMS!N35</f>
        <v>23.5</v>
      </c>
      <c r="N29" s="210">
        <f t="shared" si="2"/>
        <v>22.807964601769907</v>
      </c>
      <c r="O29" s="211">
        <f t="shared" si="3"/>
        <v>19</v>
      </c>
      <c r="P29" s="342"/>
      <c r="Q29" s="7"/>
      <c r="R29" s="25"/>
      <c r="S29" s="25"/>
      <c r="T29" s="25"/>
    </row>
    <row r="30" spans="1:20">
      <c r="A30" s="4"/>
      <c r="B30" s="395">
        <f>B28+TIME(0,$G$9,0)</f>
        <v>0.3874999999999999</v>
      </c>
      <c r="C30" s="411" t="str">
        <f>TEAMS!M2</f>
        <v>Tavistock</v>
      </c>
      <c r="D30" s="173" t="str">
        <f>TEAMS!A45</f>
        <v>Trevor Smith</v>
      </c>
      <c r="E30" s="174">
        <f>TEAMS!B45</f>
        <v>14.6</v>
      </c>
      <c r="F30" s="175">
        <f t="shared" si="0"/>
        <v>13.829203539823002</v>
      </c>
      <c r="G30" s="176">
        <f t="shared" si="1"/>
        <v>12</v>
      </c>
      <c r="H30" s="398">
        <v>37</v>
      </c>
      <c r="I30" s="37"/>
      <c r="J30" s="361">
        <f>J28+TIME(0,$G$9,0)</f>
        <v>0.3874999999999999</v>
      </c>
      <c r="K30" s="402" t="str">
        <f>TEAMS!M3</f>
        <v>Honiton</v>
      </c>
      <c r="L30" s="212" t="str">
        <f>TEAMS!E45</f>
        <v>Brian Thompson</v>
      </c>
      <c r="M30" s="213">
        <f>TEAMS!F45</f>
        <v>12.2</v>
      </c>
      <c r="N30" s="214">
        <f t="shared" si="2"/>
        <v>11.407964601769905</v>
      </c>
      <c r="O30" s="215">
        <f t="shared" si="3"/>
        <v>10</v>
      </c>
      <c r="P30" s="398">
        <v>41</v>
      </c>
      <c r="Q30" s="7"/>
      <c r="R30" s="25"/>
      <c r="S30" s="25"/>
      <c r="T30" s="25"/>
    </row>
    <row r="31" spans="1:20">
      <c r="A31" s="4"/>
      <c r="B31" s="396"/>
      <c r="C31" s="412"/>
      <c r="D31" s="177" t="str">
        <f>TEAMS!A46</f>
        <v>Chris Bravery</v>
      </c>
      <c r="E31" s="178">
        <f>TEAMS!B46</f>
        <v>16.3</v>
      </c>
      <c r="F31" s="179">
        <f t="shared" si="0"/>
        <v>15.544247787610615</v>
      </c>
      <c r="G31" s="180">
        <f t="shared" si="1"/>
        <v>13</v>
      </c>
      <c r="H31" s="399"/>
      <c r="I31" s="37"/>
      <c r="J31" s="362"/>
      <c r="K31" s="403"/>
      <c r="L31" s="216" t="str">
        <f>TEAMS!E46</f>
        <v>Sinom Ruben</v>
      </c>
      <c r="M31" s="217">
        <f>TEAMS!F46</f>
        <v>13.7</v>
      </c>
      <c r="N31" s="218">
        <f t="shared" si="2"/>
        <v>12.921238938053092</v>
      </c>
      <c r="O31" s="219">
        <f t="shared" si="3"/>
        <v>11</v>
      </c>
      <c r="P31" s="399"/>
      <c r="Q31" s="7"/>
      <c r="R31" s="25"/>
      <c r="S31" s="25"/>
      <c r="T31" s="25"/>
    </row>
    <row r="32" spans="1:20">
      <c r="A32" s="4"/>
      <c r="B32" s="386">
        <f>B30+TIME(0,$G$9,0)</f>
        <v>0.39374999999999988</v>
      </c>
      <c r="C32" s="421" t="str">
        <f>TEAMS!M4</f>
        <v>Bovey Castle</v>
      </c>
      <c r="D32" s="181" t="str">
        <f>TEAMS!I45</f>
        <v>Neville Wilkinson</v>
      </c>
      <c r="E32" s="182">
        <f>TEAMS!J45</f>
        <v>15.6</v>
      </c>
      <c r="F32" s="183">
        <f t="shared" si="0"/>
        <v>14.838053097345126</v>
      </c>
      <c r="G32" s="184">
        <f t="shared" si="1"/>
        <v>13</v>
      </c>
      <c r="H32" s="398">
        <v>40</v>
      </c>
      <c r="I32" s="37"/>
      <c r="J32" s="364">
        <f>J30+TIME(0,$G$9,0)</f>
        <v>0.39374999999999988</v>
      </c>
      <c r="K32" s="366" t="str">
        <f>TEAMS!M5</f>
        <v>Tiverton</v>
      </c>
      <c r="L32" s="220" t="str">
        <f>TEAMS!M45</f>
        <v>Ray Pratt</v>
      </c>
      <c r="M32" s="221">
        <f>TEAMS!N45</f>
        <v>13.7</v>
      </c>
      <c r="N32" s="222">
        <f t="shared" si="2"/>
        <v>12.921238938053092</v>
      </c>
      <c r="O32" s="223">
        <f t="shared" si="3"/>
        <v>11</v>
      </c>
      <c r="P32" s="398">
        <v>37</v>
      </c>
      <c r="Q32" s="7"/>
      <c r="R32" s="25"/>
      <c r="S32" s="25"/>
      <c r="T32" s="25"/>
    </row>
    <row r="33" spans="1:20">
      <c r="A33" s="4"/>
      <c r="B33" s="387"/>
      <c r="C33" s="422"/>
      <c r="D33" s="185" t="str">
        <f>TEAMS!I46</f>
        <v>Simon Brundan</v>
      </c>
      <c r="E33" s="186">
        <f>TEAMS!J46</f>
        <v>14</v>
      </c>
      <c r="F33" s="187">
        <f t="shared" si="0"/>
        <v>13.223893805309729</v>
      </c>
      <c r="G33" s="188">
        <f t="shared" si="1"/>
        <v>11</v>
      </c>
      <c r="H33" s="399"/>
      <c r="I33" s="37"/>
      <c r="J33" s="365"/>
      <c r="K33" s="367"/>
      <c r="L33" s="224" t="str">
        <f>TEAMS!M46</f>
        <v>Barry Grommett</v>
      </c>
      <c r="M33" s="225">
        <f>TEAMS!N46</f>
        <v>19</v>
      </c>
      <c r="N33" s="226">
        <f t="shared" si="2"/>
        <v>18.268141592920347</v>
      </c>
      <c r="O33" s="227">
        <f t="shared" si="3"/>
        <v>16</v>
      </c>
      <c r="P33" s="399"/>
      <c r="Q33" s="7"/>
      <c r="R33" s="25"/>
      <c r="S33" s="25"/>
      <c r="T33" s="25"/>
    </row>
    <row r="34" spans="1:20">
      <c r="A34" s="4"/>
      <c r="B34" s="389">
        <f>B32+TIME(0,$G$9,0)</f>
        <v>0.39999999999999986</v>
      </c>
      <c r="C34" s="408" t="str">
        <f>TEAMS!M6</f>
        <v>Exeter</v>
      </c>
      <c r="D34" s="233" t="str">
        <f>TEAMS!A56</f>
        <v>Crouch Mark</v>
      </c>
      <c r="E34" s="234">
        <f>TEAMS!B56</f>
        <v>7.1</v>
      </c>
      <c r="F34" s="235">
        <f t="shared" si="0"/>
        <v>6.2628318584070737</v>
      </c>
      <c r="G34" s="236">
        <f t="shared" si="1"/>
        <v>5</v>
      </c>
      <c r="H34" s="398">
        <v>38</v>
      </c>
      <c r="I34" s="37"/>
      <c r="J34" s="353">
        <f>J32+TIME(0,$G$9,0)</f>
        <v>0.39999999999999986</v>
      </c>
      <c r="K34" s="355" t="str">
        <f>TEAMS!E2</f>
        <v>Dainton</v>
      </c>
      <c r="L34" s="65" t="str">
        <f>TEAMS!A14</f>
        <v>Mike Lang</v>
      </c>
      <c r="M34" s="66">
        <f>TEAMS!B14</f>
        <v>8.1</v>
      </c>
      <c r="N34" s="67">
        <f t="shared" si="2"/>
        <v>7.2716814159291978</v>
      </c>
      <c r="O34" s="68">
        <f t="shared" si="3"/>
        <v>6</v>
      </c>
      <c r="P34" s="398">
        <v>40</v>
      </c>
      <c r="Q34" s="7"/>
      <c r="R34" s="25"/>
      <c r="S34" s="25"/>
      <c r="T34" s="25"/>
    </row>
    <row r="35" spans="1:20">
      <c r="A35" s="4"/>
      <c r="B35" s="390"/>
      <c r="C35" s="409"/>
      <c r="D35" s="237" t="str">
        <f>TEAMS!A57</f>
        <v>Sheldon Steve</v>
      </c>
      <c r="E35" s="238">
        <f>TEAMS!B57</f>
        <v>11.4</v>
      </c>
      <c r="F35" s="239">
        <f t="shared" si="0"/>
        <v>10.600884955752209</v>
      </c>
      <c r="G35" s="240">
        <f t="shared" si="1"/>
        <v>9</v>
      </c>
      <c r="H35" s="399"/>
      <c r="I35" s="37"/>
      <c r="J35" s="354"/>
      <c r="K35" s="356"/>
      <c r="L35" s="61" t="str">
        <f>TEAMS!A15</f>
        <v>Andy Smith</v>
      </c>
      <c r="M35" s="62">
        <f>TEAMS!B15</f>
        <v>13</v>
      </c>
      <c r="N35" s="63">
        <f t="shared" si="2"/>
        <v>12.215044247787604</v>
      </c>
      <c r="O35" s="64">
        <f t="shared" si="3"/>
        <v>10</v>
      </c>
      <c r="P35" s="399"/>
      <c r="Q35" s="7"/>
      <c r="R35" s="25"/>
      <c r="S35" s="25"/>
      <c r="T35" s="25"/>
    </row>
    <row r="36" spans="1:20">
      <c r="A36" s="4"/>
      <c r="B36" s="380">
        <f>B34+TIME(0,$G$9,0)</f>
        <v>0.40624999999999983</v>
      </c>
      <c r="C36" s="466" t="str">
        <f>TEAMS!E3</f>
        <v>Churston</v>
      </c>
      <c r="D36" s="111" t="str">
        <f>TEAMS!E14</f>
        <v>Clive Legg</v>
      </c>
      <c r="E36" s="112">
        <f>TEAMS!F14</f>
        <v>7.9</v>
      </c>
      <c r="F36" s="113">
        <f t="shared" si="0"/>
        <v>7.0699115044247733</v>
      </c>
      <c r="G36" s="114">
        <f t="shared" si="1"/>
        <v>6</v>
      </c>
      <c r="H36" s="398">
        <v>38</v>
      </c>
      <c r="I36" s="37"/>
      <c r="J36" s="357">
        <f>J34+TIME(0,$G$9,0)</f>
        <v>0.40624999999999983</v>
      </c>
      <c r="K36" s="359" t="str">
        <f>TEAMS!E4</f>
        <v>Teignmouth</v>
      </c>
      <c r="L36" s="72" t="str">
        <f>TEAMS!I14</f>
        <v>Robert Collier</v>
      </c>
      <c r="M36" s="73">
        <f>TEAMS!J13</f>
        <v>13.1</v>
      </c>
      <c r="N36" s="74">
        <f t="shared" si="2"/>
        <v>12.315929203539817</v>
      </c>
      <c r="O36" s="75">
        <f t="shared" si="3"/>
        <v>10</v>
      </c>
      <c r="P36" s="398">
        <v>44</v>
      </c>
      <c r="Q36" s="7"/>
      <c r="R36" s="25"/>
      <c r="S36" s="25"/>
      <c r="T36" s="25"/>
    </row>
    <row r="37" spans="1:20">
      <c r="A37" s="4"/>
      <c r="B37" s="381"/>
      <c r="C37" s="467"/>
      <c r="D37" s="115" t="str">
        <f>TEAMS!E15</f>
        <v>Royston Fox</v>
      </c>
      <c r="E37" s="116">
        <f>TEAMS!F15</f>
        <v>16.7</v>
      </c>
      <c r="F37" s="117">
        <f t="shared" si="0"/>
        <v>15.947787610619464</v>
      </c>
      <c r="G37" s="118">
        <f t="shared" si="1"/>
        <v>14</v>
      </c>
      <c r="H37" s="399"/>
      <c r="I37" s="37"/>
      <c r="J37" s="358"/>
      <c r="K37" s="360"/>
      <c r="L37" s="76" t="str">
        <f>TEAMS!I15</f>
        <v>Derrick King</v>
      </c>
      <c r="M37" s="77">
        <f>TEAMS!J14</f>
        <v>10.4</v>
      </c>
      <c r="N37" s="78">
        <f t="shared" si="2"/>
        <v>9.5920353982300846</v>
      </c>
      <c r="O37" s="79">
        <f t="shared" si="3"/>
        <v>8</v>
      </c>
      <c r="P37" s="399"/>
      <c r="Q37" s="7"/>
      <c r="R37" s="25"/>
      <c r="S37" s="25"/>
      <c r="T37" s="25"/>
    </row>
    <row r="38" spans="1:20">
      <c r="A38" s="4"/>
      <c r="B38" s="383">
        <f>B36+TIME(0,$G$9,0)</f>
        <v>0.41249999999999981</v>
      </c>
      <c r="C38" s="468" t="str">
        <f>TEAMS!E5</f>
        <v>Dartmouth</v>
      </c>
      <c r="D38" s="106" t="str">
        <f>TEAMS!M14</f>
        <v>Paul Marels</v>
      </c>
      <c r="E38" s="107">
        <f>TEAMS!N14</f>
        <v>7.4</v>
      </c>
      <c r="F38" s="108">
        <f t="shared" si="0"/>
        <v>6.5654867256637113</v>
      </c>
      <c r="G38" s="109">
        <f t="shared" si="1"/>
        <v>6</v>
      </c>
      <c r="H38" s="398">
        <v>38</v>
      </c>
      <c r="I38" s="37"/>
      <c r="J38" s="345">
        <f>J36+TIME(0,$G$9,0)</f>
        <v>0.41249999999999981</v>
      </c>
      <c r="K38" s="347" t="str">
        <f>TEAMS!E6</f>
        <v>Bovey Tracey</v>
      </c>
      <c r="L38" s="82" t="str">
        <f>TEAMS!A25</f>
        <v>GARY RUTTER</v>
      </c>
      <c r="M38" s="83">
        <f>TEAMS!B25</f>
        <v>14.7</v>
      </c>
      <c r="N38" s="84">
        <f t="shared" si="2"/>
        <v>13.930088495575216</v>
      </c>
      <c r="O38" s="85">
        <f t="shared" si="3"/>
        <v>12</v>
      </c>
      <c r="P38" s="398">
        <v>38</v>
      </c>
      <c r="Q38" s="7"/>
      <c r="R38" s="25"/>
      <c r="S38" s="25"/>
      <c r="T38" s="25"/>
    </row>
    <row r="39" spans="1:20">
      <c r="A39" s="4"/>
      <c r="B39" s="384"/>
      <c r="C39" s="405"/>
      <c r="D39" s="102" t="str">
        <f>TEAMS!M15</f>
        <v>Malcolm Barrett</v>
      </c>
      <c r="E39" s="103">
        <f>TEAMS!N15</f>
        <v>15.8</v>
      </c>
      <c r="F39" s="104">
        <f t="shared" si="0"/>
        <v>15.039823008849552</v>
      </c>
      <c r="G39" s="105">
        <f t="shared" si="1"/>
        <v>13</v>
      </c>
      <c r="H39" s="399"/>
      <c r="I39" s="37"/>
      <c r="J39" s="346"/>
      <c r="K39" s="348"/>
      <c r="L39" s="86" t="str">
        <f>TEAMS!A26</f>
        <v>MARTYN SQUIRES</v>
      </c>
      <c r="M39" s="87">
        <f>TEAMS!B26</f>
        <v>15.8</v>
      </c>
      <c r="N39" s="88">
        <f t="shared" si="2"/>
        <v>15.039823008849552</v>
      </c>
      <c r="O39" s="89">
        <f t="shared" si="3"/>
        <v>13</v>
      </c>
      <c r="P39" s="399"/>
      <c r="Q39" s="7"/>
      <c r="R39" s="25"/>
      <c r="S39" s="25"/>
      <c r="T39" s="25"/>
    </row>
    <row r="40" spans="1:20">
      <c r="A40" s="4"/>
      <c r="B40" s="374">
        <f>B38+TIME(0,$G$9,0)</f>
        <v>0.41874999999999979</v>
      </c>
      <c r="C40" s="469" t="str">
        <f>TEAMS!E7</f>
        <v>East Devon</v>
      </c>
      <c r="D40" s="131" t="str">
        <f>TEAMS!E25</f>
        <v>NIGEL MILLMAN from 8:23</v>
      </c>
      <c r="E40" s="132">
        <f>TEAMS!F25</f>
        <v>0</v>
      </c>
      <c r="F40" s="133">
        <f t="shared" si="0"/>
        <v>-0.90000000000000568</v>
      </c>
      <c r="G40" s="134">
        <f t="shared" si="1"/>
        <v>-1</v>
      </c>
      <c r="H40" s="398">
        <v>0</v>
      </c>
      <c r="I40" s="37"/>
      <c r="J40" s="349">
        <f>J38+TIME(0,$G$9,0)</f>
        <v>0.41874999999999979</v>
      </c>
      <c r="K40" s="351" t="str">
        <f>TEAMS!I2</f>
        <v>Woodbury</v>
      </c>
      <c r="L40" s="92" t="str">
        <f>TEAMS!I25</f>
        <v>Jeff Perry</v>
      </c>
      <c r="M40" s="93">
        <f>TEAMS!J25</f>
        <v>17.5</v>
      </c>
      <c r="N40" s="94">
        <f t="shared" si="2"/>
        <v>16.754867256637162</v>
      </c>
      <c r="O40" s="95">
        <f t="shared" si="3"/>
        <v>14</v>
      </c>
      <c r="P40" s="398">
        <v>40</v>
      </c>
      <c r="Q40" s="7"/>
      <c r="R40" s="25"/>
      <c r="S40" s="25"/>
      <c r="T40" s="25"/>
    </row>
    <row r="41" spans="1:20">
      <c r="A41" s="4"/>
      <c r="B41" s="375"/>
      <c r="C41" s="406"/>
      <c r="D41" s="135" t="str">
        <f>TEAMS!E26</f>
        <v>PAUL NOSWORTHY from 8:23</v>
      </c>
      <c r="E41" s="136">
        <f>TEAMS!F26</f>
        <v>0</v>
      </c>
      <c r="F41" s="137">
        <f t="shared" si="0"/>
        <v>-0.90000000000000568</v>
      </c>
      <c r="G41" s="138">
        <f t="shared" si="1"/>
        <v>-1</v>
      </c>
      <c r="H41" s="399"/>
      <c r="I41" s="37"/>
      <c r="J41" s="350"/>
      <c r="K41" s="352"/>
      <c r="L41" s="96" t="str">
        <f>TEAMS!I26</f>
        <v>Dave Buss</v>
      </c>
      <c r="M41" s="97">
        <f>TEAMS!J26</f>
        <v>15.7</v>
      </c>
      <c r="N41" s="98">
        <f t="shared" si="2"/>
        <v>14.938938053097338</v>
      </c>
      <c r="O41" s="99">
        <f t="shared" si="3"/>
        <v>13</v>
      </c>
      <c r="P41" s="399"/>
      <c r="Q41" s="7"/>
      <c r="R41" s="25"/>
      <c r="S41" s="25"/>
      <c r="T41" s="25"/>
    </row>
    <row r="42" spans="1:20">
      <c r="A42" s="4"/>
      <c r="B42" s="377">
        <f>B40+TIME(0,$G$9,0)</f>
        <v>0.42499999999999977</v>
      </c>
      <c r="C42" s="428" t="str">
        <f>TEAMS!I3</f>
        <v>Thurleston</v>
      </c>
      <c r="D42" s="141" t="str">
        <f>TEAMS!M25</f>
        <v xml:space="preserve">Graham Fairley </v>
      </c>
      <c r="E42" s="142">
        <f>TEAMS!N25</f>
        <v>8.6999999999999993</v>
      </c>
      <c r="F42" s="143">
        <f t="shared" si="0"/>
        <v>7.8769911504424712</v>
      </c>
      <c r="G42" s="144">
        <f t="shared" si="1"/>
        <v>7</v>
      </c>
      <c r="H42" s="342">
        <v>34</v>
      </c>
      <c r="I42" s="37"/>
      <c r="J42" s="338">
        <f>J40+TIME(0,$G$9,0)</f>
        <v>0.42499999999999977</v>
      </c>
      <c r="K42" s="400" t="str">
        <f>TEAMS!I4</f>
        <v>Bigbury</v>
      </c>
      <c r="L42" s="152" t="str">
        <f>TEAMS!A36</f>
        <v>Keith Naylor</v>
      </c>
      <c r="M42" s="153">
        <f>TEAMS!B36</f>
        <v>8.8000000000000007</v>
      </c>
      <c r="N42" s="154">
        <f t="shared" si="2"/>
        <v>7.9778761061946852</v>
      </c>
      <c r="O42" s="155">
        <f t="shared" si="3"/>
        <v>7</v>
      </c>
      <c r="P42" s="342">
        <v>37</v>
      </c>
      <c r="Q42" s="7"/>
      <c r="R42" s="25"/>
      <c r="S42" s="25"/>
      <c r="T42" s="25"/>
    </row>
    <row r="43" spans="1:20">
      <c r="A43" s="4"/>
      <c r="B43" s="378"/>
      <c r="C43" s="407"/>
      <c r="D43" s="145" t="str">
        <f>TEAMS!M26</f>
        <v xml:space="preserve">David Hook </v>
      </c>
      <c r="E43" s="146">
        <f>TEAMS!N26</f>
        <v>13.1</v>
      </c>
      <c r="F43" s="147">
        <f t="shared" si="0"/>
        <v>12.315929203539817</v>
      </c>
      <c r="G43" s="148">
        <f t="shared" si="1"/>
        <v>10</v>
      </c>
      <c r="H43" s="342"/>
      <c r="I43" s="37"/>
      <c r="J43" s="339"/>
      <c r="K43" s="400"/>
      <c r="L43" s="156" t="str">
        <f>TEAMS!A37</f>
        <v>Roger Edwards</v>
      </c>
      <c r="M43" s="157">
        <f>TEAMS!B37</f>
        <v>12.9</v>
      </c>
      <c r="N43" s="158">
        <f t="shared" si="2"/>
        <v>12.114159292035394</v>
      </c>
      <c r="O43" s="159">
        <f t="shared" si="3"/>
        <v>10</v>
      </c>
      <c r="P43" s="342"/>
      <c r="Q43" s="7"/>
      <c r="R43" s="25"/>
      <c r="S43" s="25"/>
      <c r="T43" s="25"/>
    </row>
    <row r="44" spans="1:20">
      <c r="A44" s="4"/>
      <c r="B44" s="368">
        <f>B42+TIME(0,$G$9,0)</f>
        <v>0.43124999999999974</v>
      </c>
      <c r="C44" s="413" t="str">
        <f>TEAMS!I5</f>
        <v>Crediton</v>
      </c>
      <c r="D44" s="194" t="str">
        <f>TEAMS!E36</f>
        <v>Jim Dunlop</v>
      </c>
      <c r="E44" s="195">
        <f>TEAMS!F36</f>
        <v>11.3</v>
      </c>
      <c r="F44" s="196">
        <f t="shared" si="0"/>
        <v>10.499999999999995</v>
      </c>
      <c r="G44" s="197">
        <f t="shared" si="1"/>
        <v>9</v>
      </c>
      <c r="H44" s="342">
        <v>38</v>
      </c>
      <c r="I44" s="37"/>
      <c r="J44" s="392">
        <f>J42+TIME(0,$G$9,0)</f>
        <v>0.43124999999999974</v>
      </c>
      <c r="K44" s="394" t="str">
        <f>TEAMS!I6</f>
        <v>Staddon Heights</v>
      </c>
      <c r="L44" s="170" t="str">
        <f>TEAMS!I36</f>
        <v>Nigel Keeler</v>
      </c>
      <c r="M44" s="163">
        <f>TEAMS!J36</f>
        <v>8.9</v>
      </c>
      <c r="N44" s="164">
        <f t="shared" si="2"/>
        <v>8.0787610619468975</v>
      </c>
      <c r="O44" s="165">
        <f t="shared" si="3"/>
        <v>7</v>
      </c>
      <c r="P44" s="342">
        <v>37</v>
      </c>
      <c r="Q44" s="7"/>
      <c r="R44" s="25"/>
      <c r="S44" s="25"/>
      <c r="T44" s="25"/>
    </row>
    <row r="45" spans="1:20">
      <c r="A45" s="4"/>
      <c r="B45" s="369"/>
      <c r="C45" s="414"/>
      <c r="D45" s="198" t="str">
        <f>TEAMS!E37</f>
        <v>Robin Abrahams</v>
      </c>
      <c r="E45" s="199">
        <f>TEAMS!F37</f>
        <v>13.4</v>
      </c>
      <c r="F45" s="200">
        <f t="shared" si="0"/>
        <v>12.618584070796455</v>
      </c>
      <c r="G45" s="201">
        <f t="shared" si="1"/>
        <v>11</v>
      </c>
      <c r="H45" s="342"/>
      <c r="I45" s="37"/>
      <c r="J45" s="393"/>
      <c r="K45" s="394"/>
      <c r="L45" s="171" t="str">
        <f>TEAMS!I37</f>
        <v>Dave Henry</v>
      </c>
      <c r="M45" s="167">
        <f>TEAMS!J37</f>
        <v>11.1</v>
      </c>
      <c r="N45" s="168">
        <f t="shared" si="2"/>
        <v>10.298230088495568</v>
      </c>
      <c r="O45" s="169">
        <f t="shared" si="3"/>
        <v>9</v>
      </c>
      <c r="P45" s="342"/>
      <c r="Q45" s="7"/>
      <c r="R45" s="25"/>
      <c r="S45" s="25"/>
      <c r="T45" s="25"/>
    </row>
    <row r="46" spans="1:20">
      <c r="A46" s="4"/>
      <c r="B46" s="371">
        <f>B44+TIME(0,$G$9,0)</f>
        <v>0.43749999999999972</v>
      </c>
      <c r="C46" s="415" t="str">
        <f>TEAMS!I7</f>
        <v>Yelverton</v>
      </c>
      <c r="D46" s="204" t="str">
        <f>TEAMS!M36</f>
        <v>James, David</v>
      </c>
      <c r="E46" s="205">
        <f>TEAMS!N36</f>
        <v>7.9</v>
      </c>
      <c r="F46" s="206">
        <f t="shared" si="0"/>
        <v>7.0699115044247733</v>
      </c>
      <c r="G46" s="207">
        <f t="shared" si="1"/>
        <v>6</v>
      </c>
      <c r="H46" s="342">
        <v>36</v>
      </c>
      <c r="I46" s="37"/>
      <c r="J46" s="395">
        <f>J44+TIME(0,$G$9,0)</f>
        <v>0.43749999999999972</v>
      </c>
      <c r="K46" s="397" t="str">
        <f>TEAMS!M2</f>
        <v>Tavistock</v>
      </c>
      <c r="L46" s="173" t="str">
        <f>TEAMS!A47</f>
        <v>Paul Lillicrap</v>
      </c>
      <c r="M46" s="174">
        <f>TEAMS!B47</f>
        <v>13.6</v>
      </c>
      <c r="N46" s="175">
        <f t="shared" si="2"/>
        <v>12.820353982300878</v>
      </c>
      <c r="O46" s="176">
        <f t="shared" si="3"/>
        <v>11</v>
      </c>
      <c r="P46" s="342">
        <v>41</v>
      </c>
      <c r="Q46" s="7"/>
      <c r="R46" s="25"/>
      <c r="S46" s="25"/>
      <c r="T46" s="25"/>
    </row>
    <row r="47" spans="1:20">
      <c r="A47" s="4"/>
      <c r="B47" s="372"/>
      <c r="C47" s="401"/>
      <c r="D47" s="208" t="str">
        <f>TEAMS!M37</f>
        <v>Paul Woods</v>
      </c>
      <c r="E47" s="209">
        <f>TEAMS!N37</f>
        <v>16.2</v>
      </c>
      <c r="F47" s="210">
        <f t="shared" si="0"/>
        <v>15.443362831858401</v>
      </c>
      <c r="G47" s="211">
        <f t="shared" si="1"/>
        <v>13</v>
      </c>
      <c r="H47" s="342"/>
      <c r="I47" s="37"/>
      <c r="J47" s="396"/>
      <c r="K47" s="397"/>
      <c r="L47" s="177" t="str">
        <f>TEAMS!A48</f>
        <v>Chris Laight</v>
      </c>
      <c r="M47" s="178">
        <f>TEAMS!B48</f>
        <v>17.2</v>
      </c>
      <c r="N47" s="179">
        <f t="shared" si="2"/>
        <v>16.452212389380524</v>
      </c>
      <c r="O47" s="180">
        <f t="shared" si="3"/>
        <v>14</v>
      </c>
      <c r="P47" s="342"/>
      <c r="Q47" s="7"/>
      <c r="R47" s="25"/>
      <c r="S47" s="25"/>
      <c r="T47" s="25"/>
    </row>
    <row r="48" spans="1:20">
      <c r="A48" s="4"/>
      <c r="B48" s="361">
        <f>B46+TIME(0,$G$9,0)</f>
        <v>0.4437499999999997</v>
      </c>
      <c r="C48" s="402" t="str">
        <f>TEAMS!M3</f>
        <v>Honiton</v>
      </c>
      <c r="D48" s="212" t="str">
        <f>TEAMS!E47</f>
        <v>David Woodruff</v>
      </c>
      <c r="E48" s="213">
        <f>TEAMS!F47</f>
        <v>19.2</v>
      </c>
      <c r="F48" s="214">
        <f t="shared" si="0"/>
        <v>18.469911504424772</v>
      </c>
      <c r="G48" s="215">
        <f t="shared" si="1"/>
        <v>16</v>
      </c>
      <c r="H48" s="342">
        <v>39</v>
      </c>
      <c r="I48" s="37"/>
      <c r="J48" s="386">
        <f>J46+TIME(0,$G$9,0)</f>
        <v>0.4437499999999997</v>
      </c>
      <c r="K48" s="388" t="str">
        <f>TEAMS!M4</f>
        <v>Bovey Castle</v>
      </c>
      <c r="L48" s="181" t="str">
        <f>TEAMS!I47</f>
        <v>Phil Catchpole</v>
      </c>
      <c r="M48" s="182">
        <f>TEAMS!J47</f>
        <v>18</v>
      </c>
      <c r="N48" s="183">
        <f t="shared" si="2"/>
        <v>17.259292035398225</v>
      </c>
      <c r="O48" s="184">
        <f t="shared" si="3"/>
        <v>15</v>
      </c>
      <c r="P48" s="342">
        <v>44</v>
      </c>
      <c r="Q48" s="7"/>
      <c r="R48" s="25"/>
      <c r="S48" s="25"/>
      <c r="T48" s="25"/>
    </row>
    <row r="49" spans="1:20">
      <c r="A49" s="4"/>
      <c r="B49" s="362"/>
      <c r="C49" s="403"/>
      <c r="D49" s="216" t="str">
        <f>TEAMS!E48</f>
        <v>Jim Wallis</v>
      </c>
      <c r="E49" s="217">
        <f>TEAMS!F48</f>
        <v>14.7</v>
      </c>
      <c r="F49" s="218">
        <f t="shared" si="0"/>
        <v>13.930088495575216</v>
      </c>
      <c r="G49" s="219">
        <f t="shared" si="1"/>
        <v>12</v>
      </c>
      <c r="H49" s="342"/>
      <c r="I49" s="37"/>
      <c r="J49" s="387"/>
      <c r="K49" s="388"/>
      <c r="L49" s="185" t="str">
        <f>TEAMS!I48</f>
        <v>Ted Ridgewell</v>
      </c>
      <c r="M49" s="186">
        <f>TEAMS!J48</f>
        <v>13.2</v>
      </c>
      <c r="N49" s="187">
        <f t="shared" si="2"/>
        <v>12.416814159292029</v>
      </c>
      <c r="O49" s="188">
        <f t="shared" si="3"/>
        <v>11</v>
      </c>
      <c r="P49" s="342"/>
      <c r="Q49" s="7"/>
      <c r="R49" s="25"/>
      <c r="S49" s="25"/>
      <c r="T49" s="25"/>
    </row>
    <row r="50" spans="1:20">
      <c r="A50" s="4"/>
      <c r="B50" s="364">
        <f>B48+TIME(0,$G$9,0)</f>
        <v>0.44999999999999968</v>
      </c>
      <c r="C50" s="366" t="str">
        <f>TEAMS!M5</f>
        <v>Tiverton</v>
      </c>
      <c r="D50" s="220" t="str">
        <f>TEAMS!M47</f>
        <v>Gary Rhodes</v>
      </c>
      <c r="E50" s="221">
        <f>TEAMS!N47</f>
        <v>16.3</v>
      </c>
      <c r="F50" s="222">
        <f t="shared" ref="F50:F81" si="4">E50*$G$3/113+($G$4-$G$5)</f>
        <v>15.544247787610615</v>
      </c>
      <c r="G50" s="223">
        <f t="shared" ref="G50:G83" si="5">IF((ROUND(F50*0.85,0))&gt;=24,24,(ROUND(F50*0.85,0)))</f>
        <v>13</v>
      </c>
      <c r="H50" s="342">
        <v>41</v>
      </c>
      <c r="I50" s="37"/>
      <c r="J50" s="389">
        <f>J48+TIME(0,$G$9,0)</f>
        <v>0.44999999999999968</v>
      </c>
      <c r="K50" s="391" t="str">
        <f>TEAMS!M6</f>
        <v>Exeter</v>
      </c>
      <c r="L50" s="233" t="str">
        <f>TEAMS!A58</f>
        <v>Waite Paul</v>
      </c>
      <c r="M50" s="234">
        <f>TEAMS!B58</f>
        <v>14.6</v>
      </c>
      <c r="N50" s="235">
        <f t="shared" ref="N50:N81" si="6">M50*$G$3/113+($G$4-$G$5)</f>
        <v>13.829203539823002</v>
      </c>
      <c r="O50" s="236">
        <f t="shared" ref="O50:O83" si="7">IF((ROUND(N50*0.85,0))&gt;=24,24,(ROUND(N50*0.85,0)))</f>
        <v>12</v>
      </c>
      <c r="P50" s="342">
        <v>35</v>
      </c>
      <c r="Q50" s="7"/>
      <c r="R50" s="25"/>
      <c r="S50" s="25"/>
      <c r="T50" s="25"/>
    </row>
    <row r="51" spans="1:20">
      <c r="A51" s="4"/>
      <c r="B51" s="365"/>
      <c r="C51" s="367"/>
      <c r="D51" s="224" t="str">
        <f>TEAMS!M48</f>
        <v>Steve Hosford</v>
      </c>
      <c r="E51" s="225">
        <f>TEAMS!N48</f>
        <v>17</v>
      </c>
      <c r="F51" s="226">
        <f t="shared" si="4"/>
        <v>16.250442477876099</v>
      </c>
      <c r="G51" s="227">
        <f t="shared" si="5"/>
        <v>14</v>
      </c>
      <c r="H51" s="342"/>
      <c r="I51" s="37"/>
      <c r="J51" s="390"/>
      <c r="K51" s="391"/>
      <c r="L51" s="237" t="str">
        <f>TEAMS!A59</f>
        <v>Marshall Tony</v>
      </c>
      <c r="M51" s="238">
        <f>TEAMS!B59</f>
        <v>17.399999999999999</v>
      </c>
      <c r="N51" s="239">
        <f t="shared" si="6"/>
        <v>16.653982300884948</v>
      </c>
      <c r="O51" s="240">
        <f t="shared" si="7"/>
        <v>14</v>
      </c>
      <c r="P51" s="342"/>
      <c r="Q51" s="7"/>
      <c r="R51" s="25"/>
      <c r="S51" s="25"/>
      <c r="T51" s="25"/>
    </row>
    <row r="52" spans="1:20">
      <c r="A52" s="4"/>
      <c r="B52" s="353">
        <f>B50+TIME(0,$G$9,0)</f>
        <v>0.45624999999999966</v>
      </c>
      <c r="C52" s="410" t="str">
        <f>TEAMS!E2</f>
        <v>Dainton</v>
      </c>
      <c r="D52" s="65" t="str">
        <f>TEAMS!A16</f>
        <v>David Allott</v>
      </c>
      <c r="E52" s="66">
        <f>TEAMS!B16</f>
        <v>10.8</v>
      </c>
      <c r="F52" s="67">
        <f t="shared" si="4"/>
        <v>9.9955752212389335</v>
      </c>
      <c r="G52" s="68">
        <f t="shared" si="5"/>
        <v>8</v>
      </c>
      <c r="H52" s="342">
        <v>37</v>
      </c>
      <c r="I52" s="37"/>
      <c r="J52" s="380">
        <f>J50+TIME(0,$G$9,0)</f>
        <v>0.45624999999999966</v>
      </c>
      <c r="K52" s="382" t="str">
        <f>TEAMS!E3</f>
        <v>Churston</v>
      </c>
      <c r="L52" s="111" t="str">
        <f>TEAMS!E16</f>
        <v>Jamie Bullen</v>
      </c>
      <c r="M52" s="112">
        <f>TEAMS!F16</f>
        <v>12.4</v>
      </c>
      <c r="N52" s="113">
        <f t="shared" si="6"/>
        <v>11.609734513274331</v>
      </c>
      <c r="O52" s="114">
        <f t="shared" si="7"/>
        <v>10</v>
      </c>
      <c r="P52" s="342">
        <v>40</v>
      </c>
      <c r="Q52" s="7"/>
      <c r="R52" s="25"/>
      <c r="S52" s="25"/>
      <c r="T52" s="25"/>
    </row>
    <row r="53" spans="1:20">
      <c r="A53" s="4"/>
      <c r="B53" s="354"/>
      <c r="C53" s="410"/>
      <c r="D53" s="61" t="str">
        <f>TEAMS!A17</f>
        <v>Colin Flanagan</v>
      </c>
      <c r="E53" s="62">
        <f>TEAMS!B17</f>
        <v>12.1</v>
      </c>
      <c r="F53" s="63">
        <f t="shared" si="4"/>
        <v>11.307079646017693</v>
      </c>
      <c r="G53" s="64">
        <f t="shared" si="5"/>
        <v>10</v>
      </c>
      <c r="H53" s="342"/>
      <c r="I53" s="37"/>
      <c r="J53" s="381"/>
      <c r="K53" s="382"/>
      <c r="L53" s="115" t="str">
        <f>TEAMS!E17</f>
        <v>Brian Buckle</v>
      </c>
      <c r="M53" s="116">
        <f>TEAMS!F17</f>
        <v>23</v>
      </c>
      <c r="N53" s="117">
        <f t="shared" si="6"/>
        <v>22.303539823008844</v>
      </c>
      <c r="O53" s="118">
        <f t="shared" si="7"/>
        <v>19</v>
      </c>
      <c r="P53" s="342"/>
      <c r="Q53" s="7"/>
      <c r="R53" s="25"/>
      <c r="S53" s="25"/>
      <c r="T53" s="25"/>
    </row>
    <row r="54" spans="1:20">
      <c r="A54" s="4"/>
      <c r="B54" s="357">
        <f>B52+TIME(0,$G$9,0)</f>
        <v>0.46249999999999963</v>
      </c>
      <c r="C54" s="359" t="str">
        <f>TEAMS!E4</f>
        <v>Teignmouth</v>
      </c>
      <c r="D54" s="72" t="str">
        <f>TEAMS!I16</f>
        <v>Darin Pound</v>
      </c>
      <c r="E54" s="73">
        <f>TEAMS!J15</f>
        <v>12.1</v>
      </c>
      <c r="F54" s="74">
        <f t="shared" si="4"/>
        <v>11.307079646017693</v>
      </c>
      <c r="G54" s="75">
        <f t="shared" si="5"/>
        <v>10</v>
      </c>
      <c r="H54" s="342">
        <v>38</v>
      </c>
      <c r="I54" s="37"/>
      <c r="J54" s="383">
        <f>J52+TIME(0,$G$9,0)</f>
        <v>0.46249999999999963</v>
      </c>
      <c r="K54" s="385" t="str">
        <f>TEAMS!E5</f>
        <v>Dartmouth</v>
      </c>
      <c r="L54" s="106" t="str">
        <f>TEAMS!M16</f>
        <v>John Oldrieve</v>
      </c>
      <c r="M54" s="107">
        <f>TEAMS!N16</f>
        <v>7.5</v>
      </c>
      <c r="N54" s="108">
        <f t="shared" si="6"/>
        <v>6.6663716814159235</v>
      </c>
      <c r="O54" s="109">
        <f t="shared" si="7"/>
        <v>6</v>
      </c>
      <c r="P54" s="342">
        <v>33</v>
      </c>
      <c r="Q54" s="7"/>
      <c r="R54" s="25"/>
      <c r="S54" s="25"/>
      <c r="T54" s="25"/>
    </row>
    <row r="55" spans="1:20">
      <c r="A55" s="4"/>
      <c r="B55" s="358"/>
      <c r="C55" s="360"/>
      <c r="D55" s="76" t="str">
        <f>TEAMS!I17</f>
        <v>Simon Beasley</v>
      </c>
      <c r="E55" s="77">
        <f>TEAMS!J16</f>
        <v>13.7</v>
      </c>
      <c r="F55" s="78">
        <f t="shared" si="4"/>
        <v>12.921238938053092</v>
      </c>
      <c r="G55" s="79">
        <f t="shared" si="5"/>
        <v>11</v>
      </c>
      <c r="H55" s="342"/>
      <c r="I55" s="37"/>
      <c r="J55" s="384"/>
      <c r="K55" s="385"/>
      <c r="L55" s="102" t="str">
        <f>TEAMS!M17</f>
        <v>Andy Dix</v>
      </c>
      <c r="M55" s="103">
        <f>TEAMS!N17</f>
        <v>12.1</v>
      </c>
      <c r="N55" s="104">
        <f t="shared" si="6"/>
        <v>11.307079646017693</v>
      </c>
      <c r="O55" s="105">
        <f t="shared" si="7"/>
        <v>10</v>
      </c>
      <c r="P55" s="342"/>
      <c r="Q55" s="7"/>
      <c r="R55" s="25"/>
      <c r="S55" s="25"/>
      <c r="T55" s="25"/>
    </row>
    <row r="56" spans="1:20">
      <c r="A56" s="4"/>
      <c r="B56" s="345">
        <f>B54+TIME(0,$G$9,0)</f>
        <v>0.46874999999999961</v>
      </c>
      <c r="C56" s="347" t="str">
        <f>TEAMS!E6</f>
        <v>Bovey Tracey</v>
      </c>
      <c r="D56" s="82" t="str">
        <f>TEAMS!A27</f>
        <v>RICHARD WARD</v>
      </c>
      <c r="E56" s="83">
        <f>TEAMS!B27</f>
        <v>17.3</v>
      </c>
      <c r="F56" s="84">
        <f t="shared" si="4"/>
        <v>16.553097345132738</v>
      </c>
      <c r="G56" s="85">
        <f t="shared" si="5"/>
        <v>14</v>
      </c>
      <c r="H56" s="342">
        <v>41</v>
      </c>
      <c r="I56" s="37"/>
      <c r="J56" s="374">
        <f>J54+TIME(0,$G$9,0)</f>
        <v>0.46874999999999961</v>
      </c>
      <c r="K56" s="376" t="str">
        <f>TEAMS!E7</f>
        <v>East Devon</v>
      </c>
      <c r="L56" s="131" t="str">
        <f>TEAMS!E27</f>
        <v>Bovey to 12:36</v>
      </c>
      <c r="M56" s="132">
        <f>TEAMS!F27</f>
        <v>0</v>
      </c>
      <c r="N56" s="133">
        <f t="shared" si="6"/>
        <v>-0.90000000000000568</v>
      </c>
      <c r="O56" s="134">
        <f t="shared" si="7"/>
        <v>-1</v>
      </c>
      <c r="P56" s="342">
        <v>0</v>
      </c>
      <c r="Q56" s="7"/>
      <c r="R56" s="25"/>
      <c r="S56" s="25"/>
      <c r="T56" s="25"/>
    </row>
    <row r="57" spans="1:20">
      <c r="A57" s="4"/>
      <c r="B57" s="346"/>
      <c r="C57" s="348"/>
      <c r="D57" s="86" t="str">
        <f>TEAMS!A28</f>
        <v xml:space="preserve"> JIM DONAVON</v>
      </c>
      <c r="E57" s="87">
        <f>TEAMS!B28</f>
        <v>17.600000000000001</v>
      </c>
      <c r="F57" s="88">
        <f t="shared" si="4"/>
        <v>16.855752212389376</v>
      </c>
      <c r="G57" s="89">
        <f t="shared" si="5"/>
        <v>14</v>
      </c>
      <c r="H57" s="342"/>
      <c r="I57" s="37"/>
      <c r="J57" s="375"/>
      <c r="K57" s="376"/>
      <c r="L57" s="135" t="str">
        <f>TEAMS!E28</f>
        <v>Bovey to 12:36</v>
      </c>
      <c r="M57" s="136">
        <f>TEAMS!F28</f>
        <v>0</v>
      </c>
      <c r="N57" s="137">
        <f t="shared" si="6"/>
        <v>-0.90000000000000568</v>
      </c>
      <c r="O57" s="138">
        <f t="shared" si="7"/>
        <v>-1</v>
      </c>
      <c r="P57" s="342"/>
      <c r="Q57" s="7"/>
      <c r="R57" s="25"/>
      <c r="S57" s="25"/>
      <c r="T57" s="25"/>
    </row>
    <row r="58" spans="1:20">
      <c r="A58" s="4"/>
      <c r="B58" s="349">
        <f>B56+TIME(0,$G$9,0)</f>
        <v>0.47499999999999959</v>
      </c>
      <c r="C58" s="351" t="str">
        <f>TEAMS!I2</f>
        <v>Woodbury</v>
      </c>
      <c r="D58" s="92" t="str">
        <f>TEAMS!I27</f>
        <v>Paul Wright</v>
      </c>
      <c r="E58" s="93">
        <f>TEAMS!J27</f>
        <v>5.6</v>
      </c>
      <c r="F58" s="94">
        <f t="shared" si="4"/>
        <v>4.7495575221238875</v>
      </c>
      <c r="G58" s="95">
        <f t="shared" si="5"/>
        <v>4</v>
      </c>
      <c r="H58" s="342">
        <v>35</v>
      </c>
      <c r="I58" s="37"/>
      <c r="J58" s="377">
        <f>J56+TIME(0,$G$9,0)</f>
        <v>0.47499999999999959</v>
      </c>
      <c r="K58" s="379" t="str">
        <f>TEAMS!I3</f>
        <v>Thurleston</v>
      </c>
      <c r="L58" s="141" t="str">
        <f>TEAMS!M27</f>
        <v xml:space="preserve">John Rogers </v>
      </c>
      <c r="M58" s="142">
        <f>TEAMS!N27</f>
        <v>11.5</v>
      </c>
      <c r="N58" s="143">
        <f t="shared" si="6"/>
        <v>10.701769911504419</v>
      </c>
      <c r="O58" s="144">
        <f t="shared" si="7"/>
        <v>9</v>
      </c>
      <c r="P58" s="342">
        <v>39</v>
      </c>
      <c r="Q58" s="7"/>
      <c r="R58" s="25"/>
      <c r="S58" s="25"/>
      <c r="T58" s="25"/>
    </row>
    <row r="59" spans="1:20">
      <c r="A59" s="4"/>
      <c r="B59" s="350"/>
      <c r="C59" s="352"/>
      <c r="D59" s="96" t="str">
        <f>TEAMS!I28</f>
        <v>Graham Murray</v>
      </c>
      <c r="E59" s="97">
        <f>TEAMS!J28</f>
        <v>9.5</v>
      </c>
      <c r="F59" s="98">
        <f t="shared" si="4"/>
        <v>8.6840707964601709</v>
      </c>
      <c r="G59" s="99">
        <f t="shared" si="5"/>
        <v>7</v>
      </c>
      <c r="H59" s="342"/>
      <c r="I59" s="37"/>
      <c r="J59" s="378"/>
      <c r="K59" s="379"/>
      <c r="L59" s="145" t="str">
        <f>TEAMS!M28</f>
        <v xml:space="preserve">Martin Oakes -Monger </v>
      </c>
      <c r="M59" s="146">
        <f>TEAMS!N28</f>
        <v>15.7</v>
      </c>
      <c r="N59" s="147">
        <f t="shared" si="6"/>
        <v>14.938938053097338</v>
      </c>
      <c r="O59" s="148">
        <f t="shared" si="7"/>
        <v>13</v>
      </c>
      <c r="P59" s="342"/>
      <c r="Q59" s="7"/>
      <c r="R59" s="25"/>
      <c r="S59" s="25"/>
      <c r="T59" s="25"/>
    </row>
    <row r="60" spans="1:20">
      <c r="A60" s="4"/>
      <c r="B60" s="338">
        <f>B58+TIME(0,$G$9,0)</f>
        <v>0.48124999999999957</v>
      </c>
      <c r="C60" s="340" t="str">
        <f>TEAMS!I4</f>
        <v>Bigbury</v>
      </c>
      <c r="D60" s="152" t="str">
        <f>TEAMS!A38</f>
        <v>Neil Edwards</v>
      </c>
      <c r="E60" s="153">
        <f>TEAMS!B38</f>
        <v>10.3</v>
      </c>
      <c r="F60" s="154">
        <f t="shared" si="4"/>
        <v>9.4911504424778705</v>
      </c>
      <c r="G60" s="155">
        <f t="shared" si="5"/>
        <v>8</v>
      </c>
      <c r="H60" s="342">
        <v>37</v>
      </c>
      <c r="I60" s="37"/>
      <c r="J60" s="368">
        <f>J58+TIME(0,$G$9,0)</f>
        <v>0.48124999999999957</v>
      </c>
      <c r="K60" s="370" t="str">
        <f>TEAMS!I5</f>
        <v>Crediton</v>
      </c>
      <c r="L60" s="194" t="str">
        <f>TEAMS!E38</f>
        <v>Richard Lloyd</v>
      </c>
      <c r="M60" s="195">
        <f>TEAMS!F38</f>
        <v>12.3</v>
      </c>
      <c r="N60" s="196">
        <f t="shared" si="6"/>
        <v>11.508849557522119</v>
      </c>
      <c r="O60" s="197">
        <f t="shared" si="7"/>
        <v>10</v>
      </c>
      <c r="P60" s="342">
        <v>35</v>
      </c>
      <c r="Q60" s="7"/>
      <c r="R60" s="25"/>
      <c r="S60" s="25"/>
      <c r="T60" s="25"/>
    </row>
    <row r="61" spans="1:20">
      <c r="A61" s="4"/>
      <c r="B61" s="339"/>
      <c r="C61" s="341"/>
      <c r="D61" s="156" t="str">
        <f>TEAMS!A39</f>
        <v>Nick Hanbury</v>
      </c>
      <c r="E61" s="157">
        <f>TEAMS!B39</f>
        <v>16.600000000000001</v>
      </c>
      <c r="F61" s="158">
        <f t="shared" si="4"/>
        <v>15.84690265486725</v>
      </c>
      <c r="G61" s="159">
        <f t="shared" si="5"/>
        <v>13</v>
      </c>
      <c r="H61" s="342"/>
      <c r="I61" s="37"/>
      <c r="J61" s="369"/>
      <c r="K61" s="370"/>
      <c r="L61" s="198" t="str">
        <f>TEAMS!E39</f>
        <v>Clive Edmunds</v>
      </c>
      <c r="M61" s="199">
        <f>TEAMS!F39</f>
        <v>18.7</v>
      </c>
      <c r="N61" s="200">
        <f t="shared" si="6"/>
        <v>17.965486725663709</v>
      </c>
      <c r="O61" s="201">
        <f t="shared" si="7"/>
        <v>15</v>
      </c>
      <c r="P61" s="342"/>
      <c r="Q61" s="7"/>
      <c r="R61" s="25"/>
      <c r="S61" s="25"/>
      <c r="T61" s="25"/>
    </row>
    <row r="62" spans="1:20">
      <c r="A62" s="4"/>
      <c r="B62" s="392">
        <f>B60+TIME(0,$G$9,0)</f>
        <v>0.48749999999999954</v>
      </c>
      <c r="C62" s="423" t="str">
        <f>TEAMS!I6</f>
        <v>Staddon Heights</v>
      </c>
      <c r="D62" s="170" t="str">
        <f>TEAMS!I38</f>
        <v>Len Hirst</v>
      </c>
      <c r="E62" s="163">
        <f>TEAMS!J38</f>
        <v>13.1</v>
      </c>
      <c r="F62" s="164">
        <f t="shared" si="4"/>
        <v>12.315929203539817</v>
      </c>
      <c r="G62" s="165">
        <f t="shared" si="5"/>
        <v>10</v>
      </c>
      <c r="H62" s="342">
        <v>40</v>
      </c>
      <c r="I62" s="37"/>
      <c r="J62" s="371">
        <f>J60+TIME(0,$G$9,0)</f>
        <v>0.48749999999999954</v>
      </c>
      <c r="K62" s="373" t="str">
        <f>TEAMS!I7</f>
        <v>Yelverton</v>
      </c>
      <c r="L62" s="204" t="str">
        <f>TEAMS!M38</f>
        <v>Norris Kevin</v>
      </c>
      <c r="M62" s="205">
        <f>TEAMS!N38</f>
        <v>11</v>
      </c>
      <c r="N62" s="206">
        <f t="shared" si="6"/>
        <v>10.197345132743358</v>
      </c>
      <c r="O62" s="207">
        <f t="shared" si="7"/>
        <v>9</v>
      </c>
      <c r="P62" s="342">
        <v>30</v>
      </c>
      <c r="Q62" s="7"/>
      <c r="R62" s="25"/>
      <c r="S62" s="25"/>
      <c r="T62" s="25"/>
    </row>
    <row r="63" spans="1:20">
      <c r="A63" s="4"/>
      <c r="B63" s="393"/>
      <c r="C63" s="420"/>
      <c r="D63" s="171" t="str">
        <f>TEAMS!I39</f>
        <v>Mike Mahoney</v>
      </c>
      <c r="E63" s="167">
        <f>TEAMS!J39</f>
        <v>14.3</v>
      </c>
      <c r="F63" s="168">
        <f t="shared" si="4"/>
        <v>13.526548672566367</v>
      </c>
      <c r="G63" s="169">
        <f t="shared" si="5"/>
        <v>11</v>
      </c>
      <c r="H63" s="342"/>
      <c r="I63" s="37"/>
      <c r="J63" s="372"/>
      <c r="K63" s="373"/>
      <c r="L63" s="208" t="str">
        <f>TEAMS!M39</f>
        <v>John Chapman</v>
      </c>
      <c r="M63" s="209">
        <f>TEAMS!N39</f>
        <v>13.7</v>
      </c>
      <c r="N63" s="210">
        <f t="shared" si="6"/>
        <v>12.921238938053092</v>
      </c>
      <c r="O63" s="211">
        <f t="shared" si="7"/>
        <v>11</v>
      </c>
      <c r="P63" s="342"/>
      <c r="Q63" s="7"/>
      <c r="R63" s="25"/>
      <c r="S63" s="25"/>
      <c r="T63" s="25"/>
    </row>
    <row r="64" spans="1:20">
      <c r="A64" s="4"/>
      <c r="B64" s="395">
        <f>B62+TIME(0,$G$9,0)</f>
        <v>0.49374999999999952</v>
      </c>
      <c r="C64" s="411" t="str">
        <f>TEAMS!M2</f>
        <v>Tavistock</v>
      </c>
      <c r="D64" s="173" t="str">
        <f>TEAMS!A49</f>
        <v>Jim Grant</v>
      </c>
      <c r="E64" s="174">
        <f>TEAMS!B49</f>
        <v>11.6</v>
      </c>
      <c r="F64" s="175">
        <f t="shared" si="4"/>
        <v>10.80265486725663</v>
      </c>
      <c r="G64" s="176">
        <f t="shared" si="5"/>
        <v>9</v>
      </c>
      <c r="H64" s="342">
        <v>35</v>
      </c>
      <c r="I64" s="37"/>
      <c r="J64" s="361">
        <f>J62+TIME(0,$G$9,0)</f>
        <v>0.49374999999999952</v>
      </c>
      <c r="K64" s="363" t="str">
        <f>TEAMS!M3</f>
        <v>Honiton</v>
      </c>
      <c r="L64" s="212" t="str">
        <f>TEAMS!E49</f>
        <v>Steve Hunt</v>
      </c>
      <c r="M64" s="213">
        <f>TEAMS!F49</f>
        <v>12.4</v>
      </c>
      <c r="N64" s="214">
        <f t="shared" si="6"/>
        <v>11.609734513274331</v>
      </c>
      <c r="O64" s="215">
        <f t="shared" si="7"/>
        <v>10</v>
      </c>
      <c r="P64" s="342">
        <v>31</v>
      </c>
      <c r="Q64" s="7"/>
      <c r="R64" s="25"/>
      <c r="S64" s="25"/>
      <c r="T64" s="25"/>
    </row>
    <row r="65" spans="1:20">
      <c r="A65" s="4"/>
      <c r="B65" s="396"/>
      <c r="C65" s="412"/>
      <c r="D65" s="177" t="str">
        <f>TEAMS!A50</f>
        <v>Bob Small</v>
      </c>
      <c r="E65" s="178">
        <f>TEAMS!B50</f>
        <v>13.2</v>
      </c>
      <c r="F65" s="179">
        <f t="shared" si="4"/>
        <v>12.416814159292029</v>
      </c>
      <c r="G65" s="180">
        <f t="shared" si="5"/>
        <v>11</v>
      </c>
      <c r="H65" s="342"/>
      <c r="I65" s="37"/>
      <c r="J65" s="362"/>
      <c r="K65" s="363"/>
      <c r="L65" s="216" t="str">
        <f>TEAMS!E50</f>
        <v>Chris Ford</v>
      </c>
      <c r="M65" s="217">
        <f>TEAMS!F50</f>
        <v>13.7</v>
      </c>
      <c r="N65" s="218">
        <f t="shared" si="6"/>
        <v>12.921238938053092</v>
      </c>
      <c r="O65" s="219">
        <f t="shared" si="7"/>
        <v>11</v>
      </c>
      <c r="P65" s="342"/>
      <c r="Q65" s="7"/>
      <c r="R65" s="25"/>
      <c r="S65" s="25"/>
      <c r="T65" s="25"/>
    </row>
    <row r="66" spans="1:20">
      <c r="A66" s="4"/>
      <c r="B66" s="386">
        <f>B64+TIME(0,$G$9,0)</f>
        <v>0.4999999999999995</v>
      </c>
      <c r="C66" s="421" t="str">
        <f>TEAMS!M4</f>
        <v>Bovey Castle</v>
      </c>
      <c r="D66" s="189" t="str">
        <f>TEAMS!I49</f>
        <v>Jamie Wilson</v>
      </c>
      <c r="E66" s="190">
        <f>TEAMS!J49</f>
        <v>14.4</v>
      </c>
      <c r="F66" s="183">
        <f t="shared" si="4"/>
        <v>13.627433628318579</v>
      </c>
      <c r="G66" s="184">
        <f t="shared" si="5"/>
        <v>12</v>
      </c>
      <c r="H66" s="342">
        <v>40</v>
      </c>
      <c r="I66" s="37"/>
      <c r="J66" s="364">
        <f>J64+TIME(0,$G$9,0)</f>
        <v>0.4999999999999995</v>
      </c>
      <c r="K66" s="366" t="str">
        <f>TEAMS!M5</f>
        <v>Tiverton</v>
      </c>
      <c r="L66" s="228" t="str">
        <f>TEAMS!M49</f>
        <v>Alby Cruse</v>
      </c>
      <c r="M66" s="229">
        <f>TEAMS!N49</f>
        <v>9.8000000000000007</v>
      </c>
      <c r="N66" s="222">
        <f t="shared" si="6"/>
        <v>8.9867256637168094</v>
      </c>
      <c r="O66" s="223">
        <f t="shared" si="7"/>
        <v>8</v>
      </c>
      <c r="P66" s="342">
        <v>38</v>
      </c>
      <c r="Q66" s="7"/>
      <c r="R66" s="25"/>
      <c r="S66" s="25"/>
      <c r="T66" s="25"/>
    </row>
    <row r="67" spans="1:20">
      <c r="A67" s="4"/>
      <c r="B67" s="387"/>
      <c r="C67" s="422"/>
      <c r="D67" s="191" t="str">
        <f>TEAMS!I50</f>
        <v>Russell Fifer</v>
      </c>
      <c r="E67" s="192">
        <f>TEAMS!J50</f>
        <v>11.6</v>
      </c>
      <c r="F67" s="187">
        <f t="shared" si="4"/>
        <v>10.80265486725663</v>
      </c>
      <c r="G67" s="188">
        <f t="shared" si="5"/>
        <v>9</v>
      </c>
      <c r="H67" s="342"/>
      <c r="I67" s="37"/>
      <c r="J67" s="365"/>
      <c r="K67" s="367"/>
      <c r="L67" s="224" t="str">
        <f>TEAMS!M50</f>
        <v>Trevor Blatchford</v>
      </c>
      <c r="M67" s="230">
        <f>TEAMS!N50</f>
        <v>19.7</v>
      </c>
      <c r="N67" s="226">
        <f t="shared" si="6"/>
        <v>18.974336283185831</v>
      </c>
      <c r="O67" s="227">
        <f t="shared" si="7"/>
        <v>16</v>
      </c>
      <c r="P67" s="342"/>
      <c r="Q67" s="7"/>
      <c r="R67" s="25"/>
      <c r="S67" s="25"/>
      <c r="T67" s="25"/>
    </row>
    <row r="68" spans="1:20">
      <c r="A68" s="4"/>
      <c r="B68" s="389">
        <f>B66+TIME(0,$G$9,0)</f>
        <v>0.50624999999999953</v>
      </c>
      <c r="C68" s="408" t="str">
        <f>TEAMS!M6</f>
        <v>Exeter</v>
      </c>
      <c r="D68" s="241" t="str">
        <f>TEAMS!A60</f>
        <v>Mills Phil</v>
      </c>
      <c r="E68" s="242">
        <f>TEAMS!B60</f>
        <v>8.4</v>
      </c>
      <c r="F68" s="235">
        <f t="shared" si="4"/>
        <v>7.5743362831858345</v>
      </c>
      <c r="G68" s="236">
        <f t="shared" si="5"/>
        <v>6</v>
      </c>
      <c r="H68" s="342">
        <v>37</v>
      </c>
      <c r="I68" s="37"/>
      <c r="J68" s="353">
        <f>J66+TIME(0,$G$9,0)</f>
        <v>0.50624999999999953</v>
      </c>
      <c r="K68" s="355" t="str">
        <f>TEAMS!E2</f>
        <v>Dainton</v>
      </c>
      <c r="L68" s="65" t="str">
        <f>TEAMS!A18</f>
        <v>James Lavelle</v>
      </c>
      <c r="M68" s="69">
        <f>TEAMS!B18</f>
        <v>8.1</v>
      </c>
      <c r="N68" s="67">
        <f t="shared" si="6"/>
        <v>7.2716814159291978</v>
      </c>
      <c r="O68" s="68">
        <f t="shared" si="7"/>
        <v>6</v>
      </c>
      <c r="P68" s="342">
        <v>43</v>
      </c>
      <c r="Q68" s="7"/>
      <c r="R68" s="25"/>
      <c r="S68" s="25"/>
      <c r="T68" s="25"/>
    </row>
    <row r="69" spans="1:20">
      <c r="A69" s="4"/>
      <c r="B69" s="390"/>
      <c r="C69" s="409"/>
      <c r="D69" s="243" t="str">
        <f>TEAMS!A61</f>
        <v>McIlveen John</v>
      </c>
      <c r="E69" s="244">
        <f>TEAMS!B61</f>
        <v>12.8</v>
      </c>
      <c r="F69" s="239">
        <f t="shared" si="4"/>
        <v>12.01327433628318</v>
      </c>
      <c r="G69" s="240">
        <f t="shared" si="5"/>
        <v>10</v>
      </c>
      <c r="H69" s="342"/>
      <c r="I69" s="37"/>
      <c r="J69" s="354"/>
      <c r="K69" s="356"/>
      <c r="L69" s="61" t="str">
        <f>TEAMS!A19</f>
        <v>Steve Johnson</v>
      </c>
      <c r="M69" s="70">
        <f>TEAMS!B19</f>
        <v>11.6</v>
      </c>
      <c r="N69" s="63">
        <f t="shared" si="6"/>
        <v>10.80265486725663</v>
      </c>
      <c r="O69" s="64">
        <f t="shared" si="7"/>
        <v>9</v>
      </c>
      <c r="P69" s="342"/>
      <c r="Q69" s="7"/>
      <c r="R69" s="25"/>
      <c r="S69" s="25"/>
      <c r="T69" s="25"/>
    </row>
    <row r="70" spans="1:20">
      <c r="A70" s="4"/>
      <c r="B70" s="380">
        <f>B68+TIME(0,$G$9,0)</f>
        <v>0.51249999999999951</v>
      </c>
      <c r="C70" s="382" t="str">
        <f>TEAMS!E3</f>
        <v>Churston</v>
      </c>
      <c r="D70" s="124" t="str">
        <f>TEAMS!E18</f>
        <v>Gareth Jones</v>
      </c>
      <c r="E70" s="125">
        <f>TEAMS!F18</f>
        <v>7.4</v>
      </c>
      <c r="F70" s="113">
        <f t="shared" si="4"/>
        <v>6.5654867256637113</v>
      </c>
      <c r="G70" s="114">
        <f t="shared" si="5"/>
        <v>6</v>
      </c>
      <c r="H70" s="342">
        <v>37</v>
      </c>
      <c r="I70" s="37"/>
      <c r="J70" s="357">
        <f>J68+TIME(0,$G$9,0)</f>
        <v>0.51249999999999951</v>
      </c>
      <c r="K70" s="359" t="str">
        <f>TEAMS!E4</f>
        <v>Teignmouth</v>
      </c>
      <c r="L70" s="72" t="str">
        <f>TEAMS!I18</f>
        <v>Gerardo Nardiello</v>
      </c>
      <c r="M70" s="80">
        <f>TEAMS!J17</f>
        <v>9.4</v>
      </c>
      <c r="N70" s="74">
        <f t="shared" si="6"/>
        <v>8.5831858407079604</v>
      </c>
      <c r="O70" s="75">
        <f t="shared" si="7"/>
        <v>7</v>
      </c>
      <c r="P70" s="342">
        <v>34</v>
      </c>
      <c r="Q70" s="7"/>
      <c r="R70" s="25"/>
      <c r="S70" s="25"/>
      <c r="T70" s="25"/>
    </row>
    <row r="71" spans="1:20">
      <c r="A71" s="4"/>
      <c r="B71" s="381"/>
      <c r="C71" s="382"/>
      <c r="D71" s="126" t="str">
        <f>TEAMS!E19</f>
        <v>Andrew Griffin</v>
      </c>
      <c r="E71" s="127">
        <f>TEAMS!F19</f>
        <v>10.199999999999999</v>
      </c>
      <c r="F71" s="117">
        <f t="shared" si="4"/>
        <v>9.3902654867256583</v>
      </c>
      <c r="G71" s="118">
        <f t="shared" si="5"/>
        <v>8</v>
      </c>
      <c r="H71" s="342"/>
      <c r="I71" s="37"/>
      <c r="J71" s="358"/>
      <c r="K71" s="360"/>
      <c r="L71" s="76" t="str">
        <f>TEAMS!I19</f>
        <v>Kevin Hewings</v>
      </c>
      <c r="M71" s="81">
        <f>TEAMS!J18</f>
        <v>8.5</v>
      </c>
      <c r="N71" s="78">
        <f t="shared" si="6"/>
        <v>7.6752212389380468</v>
      </c>
      <c r="O71" s="79">
        <f t="shared" si="7"/>
        <v>7</v>
      </c>
      <c r="P71" s="342"/>
      <c r="Q71" s="7"/>
      <c r="R71" s="25"/>
      <c r="S71" s="25"/>
      <c r="T71" s="25"/>
    </row>
    <row r="72" spans="1:20">
      <c r="A72" s="4"/>
      <c r="B72" s="383">
        <f>B70+TIME(0,$G$9,0)</f>
        <v>0.51874999999999949</v>
      </c>
      <c r="C72" s="385" t="str">
        <f>TEAMS!E5</f>
        <v>Dartmouth</v>
      </c>
      <c r="D72" s="129" t="str">
        <f>TEAMS!M18</f>
        <v>Mario Aresti</v>
      </c>
      <c r="E72" s="110">
        <f>TEAMS!N18</f>
        <v>8.1999999999999993</v>
      </c>
      <c r="F72" s="108">
        <f t="shared" si="4"/>
        <v>7.37256637168141</v>
      </c>
      <c r="G72" s="109">
        <f t="shared" si="5"/>
        <v>6</v>
      </c>
      <c r="H72" s="342">
        <v>40</v>
      </c>
      <c r="I72" s="37"/>
      <c r="J72" s="345">
        <f>J70+TIME(0,$G$9,0)</f>
        <v>0.51874999999999949</v>
      </c>
      <c r="K72" s="347" t="str">
        <f>TEAMS!E6</f>
        <v>Bovey Tracey</v>
      </c>
      <c r="L72" s="82" t="str">
        <f>TEAMS!A29</f>
        <v>JIM LARKIN</v>
      </c>
      <c r="M72" s="90">
        <f>TEAMS!B29</f>
        <v>13</v>
      </c>
      <c r="N72" s="84">
        <f t="shared" si="6"/>
        <v>12.215044247787604</v>
      </c>
      <c r="O72" s="85">
        <f t="shared" si="7"/>
        <v>10</v>
      </c>
      <c r="P72" s="342">
        <v>42</v>
      </c>
      <c r="Q72" s="7"/>
      <c r="R72" s="25"/>
      <c r="S72" s="25"/>
      <c r="T72" s="25"/>
    </row>
    <row r="73" spans="1:20">
      <c r="A73" s="4"/>
      <c r="B73" s="384"/>
      <c r="C73" s="385"/>
      <c r="D73" s="102" t="str">
        <f>TEAMS!M19</f>
        <v>David Sparks</v>
      </c>
      <c r="E73" s="130">
        <f>TEAMS!N19</f>
        <v>12.5</v>
      </c>
      <c r="F73" s="104">
        <f t="shared" si="4"/>
        <v>11.710619469026543</v>
      </c>
      <c r="G73" s="105">
        <f t="shared" si="5"/>
        <v>10</v>
      </c>
      <c r="H73" s="342"/>
      <c r="I73" s="37"/>
      <c r="J73" s="346"/>
      <c r="K73" s="348"/>
      <c r="L73" s="86" t="str">
        <f>TEAMS!A30</f>
        <v>SCOTT TOMLINSON</v>
      </c>
      <c r="M73" s="91">
        <f>TEAMS!B30</f>
        <v>17.5</v>
      </c>
      <c r="N73" s="88">
        <f t="shared" si="6"/>
        <v>16.754867256637162</v>
      </c>
      <c r="O73" s="89">
        <f t="shared" si="7"/>
        <v>14</v>
      </c>
      <c r="P73" s="342"/>
      <c r="Q73" s="7"/>
      <c r="R73" s="25"/>
      <c r="S73" s="25"/>
      <c r="T73" s="25"/>
    </row>
    <row r="74" spans="1:20">
      <c r="A74" s="4"/>
      <c r="B74" s="374">
        <f>B72+TIME(0,$G$9,0)</f>
        <v>0.52499999999999947</v>
      </c>
      <c r="C74" s="376" t="str">
        <f>TEAMS!E7</f>
        <v>East Devon</v>
      </c>
      <c r="D74" s="131" t="str">
        <f>TEAMS!E29</f>
        <v>RICHARD WARD from 11:15</v>
      </c>
      <c r="E74" s="139">
        <f>TEAMS!F29</f>
        <v>0</v>
      </c>
      <c r="F74" s="133">
        <f t="shared" si="4"/>
        <v>-0.90000000000000568</v>
      </c>
      <c r="G74" s="134">
        <f t="shared" si="5"/>
        <v>-1</v>
      </c>
      <c r="H74" s="342">
        <v>0</v>
      </c>
      <c r="I74" s="37"/>
      <c r="J74" s="349">
        <f>J72+TIME(0,$G$9,0)</f>
        <v>0.52499999999999947</v>
      </c>
      <c r="K74" s="351" t="str">
        <f>TEAMS!I2</f>
        <v>Woodbury</v>
      </c>
      <c r="L74" s="92" t="str">
        <f>TEAMS!I29</f>
        <v>Ian Murphy</v>
      </c>
      <c r="M74" s="100">
        <f>TEAMS!J29</f>
        <v>13.9</v>
      </c>
      <c r="N74" s="94">
        <f t="shared" si="6"/>
        <v>13.123008849557518</v>
      </c>
      <c r="O74" s="95">
        <f t="shared" si="7"/>
        <v>11</v>
      </c>
      <c r="P74" s="342">
        <v>30</v>
      </c>
      <c r="Q74" s="7"/>
      <c r="R74" s="25"/>
      <c r="S74" s="25"/>
      <c r="T74" s="25"/>
    </row>
    <row r="75" spans="1:20">
      <c r="A75" s="4"/>
      <c r="B75" s="375"/>
      <c r="C75" s="376"/>
      <c r="D75" s="135" t="str">
        <f>TEAMS!E30</f>
        <v xml:space="preserve"> JIM DONAVON from 11:15</v>
      </c>
      <c r="E75" s="140">
        <f>TEAMS!F30</f>
        <v>0</v>
      </c>
      <c r="F75" s="137">
        <f t="shared" si="4"/>
        <v>-0.90000000000000568</v>
      </c>
      <c r="G75" s="138">
        <f t="shared" si="5"/>
        <v>-1</v>
      </c>
      <c r="H75" s="342"/>
      <c r="I75" s="37"/>
      <c r="J75" s="350"/>
      <c r="K75" s="352"/>
      <c r="L75" s="96" t="str">
        <f>TEAMS!I30</f>
        <v>Steve Thompson</v>
      </c>
      <c r="M75" s="101">
        <f>TEAMS!J30</f>
        <v>5.9</v>
      </c>
      <c r="N75" s="98">
        <f t="shared" si="6"/>
        <v>5.0522123893805251</v>
      </c>
      <c r="O75" s="99">
        <f t="shared" si="7"/>
        <v>4</v>
      </c>
      <c r="P75" s="342"/>
      <c r="Q75" s="7"/>
      <c r="R75" s="25"/>
      <c r="S75" s="25"/>
      <c r="T75" s="25"/>
    </row>
    <row r="76" spans="1:20">
      <c r="A76" s="4"/>
      <c r="B76" s="377">
        <f>B74+TIME(0,$G$9,0)</f>
        <v>0.53124999999999944</v>
      </c>
      <c r="C76" s="379" t="str">
        <f>TEAMS!I3</f>
        <v>Thurleston</v>
      </c>
      <c r="D76" s="141" t="str">
        <f>TEAMS!M29</f>
        <v xml:space="preserve">Peter Basten </v>
      </c>
      <c r="E76" s="149">
        <f>TEAMS!N29</f>
        <v>10.4</v>
      </c>
      <c r="F76" s="143">
        <f t="shared" si="4"/>
        <v>9.5920353982300846</v>
      </c>
      <c r="G76" s="144">
        <f t="shared" si="5"/>
        <v>8</v>
      </c>
      <c r="H76" s="342">
        <v>34</v>
      </c>
      <c r="I76" s="37"/>
      <c r="J76" s="338">
        <f>J74+TIME(0,$G$9,0)</f>
        <v>0.53124999999999944</v>
      </c>
      <c r="K76" s="340" t="str">
        <f>TEAMS!I4</f>
        <v>Bigbury</v>
      </c>
      <c r="L76" s="152" t="str">
        <f>TEAMS!A40</f>
        <v>Jason Holtom</v>
      </c>
      <c r="M76" s="160">
        <f>TEAMS!B40</f>
        <v>13</v>
      </c>
      <c r="N76" s="154">
        <f t="shared" si="6"/>
        <v>12.215044247787604</v>
      </c>
      <c r="O76" s="155">
        <f t="shared" si="7"/>
        <v>10</v>
      </c>
      <c r="P76" s="342">
        <v>39</v>
      </c>
      <c r="Q76" s="7"/>
      <c r="R76" s="25"/>
      <c r="S76" s="25"/>
      <c r="T76" s="25"/>
    </row>
    <row r="77" spans="1:20">
      <c r="A77" s="4"/>
      <c r="B77" s="378"/>
      <c r="C77" s="379"/>
      <c r="D77" s="145" t="str">
        <f>TEAMS!M30</f>
        <v xml:space="preserve">Mike Allen </v>
      </c>
      <c r="E77" s="150">
        <f>TEAMS!N30</f>
        <v>24.2</v>
      </c>
      <c r="F77" s="147">
        <f t="shared" si="4"/>
        <v>23.514159292035391</v>
      </c>
      <c r="G77" s="148">
        <f t="shared" si="5"/>
        <v>20</v>
      </c>
      <c r="H77" s="342"/>
      <c r="I77" s="37"/>
      <c r="J77" s="339"/>
      <c r="K77" s="341"/>
      <c r="L77" s="156" t="str">
        <f>TEAMS!A41</f>
        <v>Howard Simons</v>
      </c>
      <c r="M77" s="161">
        <f>TEAMS!B41</f>
        <v>17.5</v>
      </c>
      <c r="N77" s="158">
        <f t="shared" si="6"/>
        <v>16.754867256637162</v>
      </c>
      <c r="O77" s="159">
        <f t="shared" si="7"/>
        <v>14</v>
      </c>
      <c r="P77" s="342"/>
      <c r="Q77" s="7"/>
      <c r="R77" s="25"/>
      <c r="S77" s="25"/>
      <c r="T77" s="25"/>
    </row>
    <row r="78" spans="1:20">
      <c r="A78" s="4"/>
      <c r="B78" s="368">
        <f>B76+TIME(0,$G$9,0)</f>
        <v>0.53749999999999942</v>
      </c>
      <c r="C78" s="497" t="str">
        <f>TEAMS!I5</f>
        <v>Crediton</v>
      </c>
      <c r="D78" s="194" t="str">
        <f>TEAMS!E40</f>
        <v>Steve Hardes</v>
      </c>
      <c r="E78" s="195">
        <f>TEAMS!F40</f>
        <v>18.399999999999999</v>
      </c>
      <c r="F78" s="196">
        <f t="shared" si="4"/>
        <v>17.662831858407074</v>
      </c>
      <c r="G78" s="202">
        <f t="shared" si="5"/>
        <v>15</v>
      </c>
      <c r="H78" s="399">
        <v>38</v>
      </c>
      <c r="I78" s="37"/>
      <c r="J78" s="392">
        <f>J76+TIME(0,$G$9,0)</f>
        <v>0.53749999999999942</v>
      </c>
      <c r="K78" s="420" t="str">
        <f>TEAMS!I6</f>
        <v>Staddon Heights</v>
      </c>
      <c r="L78" s="170" t="str">
        <f>TEAMS!I40</f>
        <v>Alan Galyer</v>
      </c>
      <c r="M78" s="163">
        <f>TEAMS!J40</f>
        <v>6.4</v>
      </c>
      <c r="N78" s="164">
        <f t="shared" si="6"/>
        <v>5.5566371681415871</v>
      </c>
      <c r="O78" s="172">
        <f t="shared" si="7"/>
        <v>5</v>
      </c>
      <c r="P78" s="399">
        <v>35</v>
      </c>
      <c r="Q78" s="7"/>
      <c r="R78" s="25"/>
      <c r="S78" s="25"/>
      <c r="T78" s="25"/>
    </row>
    <row r="79" spans="1:20">
      <c r="A79" s="4"/>
      <c r="B79" s="369"/>
      <c r="C79" s="414"/>
      <c r="D79" s="198" t="str">
        <f>TEAMS!E41</f>
        <v>David Cousins</v>
      </c>
      <c r="E79" s="199">
        <f>TEAMS!F41</f>
        <v>22.5</v>
      </c>
      <c r="F79" s="200">
        <f t="shared" si="4"/>
        <v>21.799115044247781</v>
      </c>
      <c r="G79" s="201">
        <f t="shared" si="5"/>
        <v>19</v>
      </c>
      <c r="H79" s="342"/>
      <c r="I79" s="37"/>
      <c r="J79" s="393"/>
      <c r="K79" s="394"/>
      <c r="L79" s="171" t="str">
        <f>TEAMS!I41</f>
        <v>Paul Chapman</v>
      </c>
      <c r="M79" s="167">
        <f>TEAMS!J41</f>
        <v>17</v>
      </c>
      <c r="N79" s="168">
        <f t="shared" si="6"/>
        <v>16.250442477876099</v>
      </c>
      <c r="O79" s="169">
        <f t="shared" si="7"/>
        <v>14</v>
      </c>
      <c r="P79" s="342"/>
      <c r="Q79" s="7"/>
      <c r="R79" s="25"/>
      <c r="S79" s="25"/>
      <c r="T79" s="25"/>
    </row>
    <row r="80" spans="1:20">
      <c r="A80" s="4"/>
      <c r="B80" s="371">
        <f>B78+TIME(0,$G$9,0)</f>
        <v>0.5437499999999994</v>
      </c>
      <c r="C80" s="415" t="str">
        <f>TEAMS!I7</f>
        <v>Yelverton</v>
      </c>
      <c r="D80" s="204" t="str">
        <f>TEAMS!M40</f>
        <v>Newman, Brian</v>
      </c>
      <c r="E80" s="205">
        <f>TEAMS!N40</f>
        <v>11.2</v>
      </c>
      <c r="F80" s="206">
        <f t="shared" si="4"/>
        <v>10.399115044247781</v>
      </c>
      <c r="G80" s="207">
        <f t="shared" si="5"/>
        <v>9</v>
      </c>
      <c r="H80" s="342">
        <v>39</v>
      </c>
      <c r="I80" s="37"/>
      <c r="J80" s="395">
        <f>J78+TIME(0,$G$9,0)</f>
        <v>0.5437499999999994</v>
      </c>
      <c r="K80" s="397" t="str">
        <f>TEAMS!M2</f>
        <v>Tavistock</v>
      </c>
      <c r="L80" s="173" t="str">
        <f>TEAMS!A51</f>
        <v>Kim Noakes</v>
      </c>
      <c r="M80" s="174">
        <f>TEAMS!B51</f>
        <v>13.6</v>
      </c>
      <c r="N80" s="175">
        <f t="shared" si="6"/>
        <v>12.820353982300878</v>
      </c>
      <c r="O80" s="176">
        <f t="shared" si="7"/>
        <v>11</v>
      </c>
      <c r="P80" s="342">
        <v>36</v>
      </c>
      <c r="Q80" s="7"/>
      <c r="R80" s="25"/>
      <c r="S80" s="25"/>
      <c r="T80" s="25"/>
    </row>
    <row r="81" spans="1:20">
      <c r="A81" s="4"/>
      <c r="B81" s="372"/>
      <c r="C81" s="401"/>
      <c r="D81" s="208" t="str">
        <f>TEAMS!M41</f>
        <v>Price, Richard</v>
      </c>
      <c r="E81" s="209">
        <f>TEAMS!N41</f>
        <v>14.9</v>
      </c>
      <c r="F81" s="210">
        <f t="shared" si="4"/>
        <v>14.131858407079642</v>
      </c>
      <c r="G81" s="211">
        <f t="shared" si="5"/>
        <v>12</v>
      </c>
      <c r="H81" s="342"/>
      <c r="I81" s="37"/>
      <c r="J81" s="396"/>
      <c r="K81" s="397"/>
      <c r="L81" s="177" t="str">
        <f>TEAMS!A52</f>
        <v>Colin Rogers</v>
      </c>
      <c r="M81" s="178">
        <f>TEAMS!B52</f>
        <v>15.5</v>
      </c>
      <c r="N81" s="179">
        <f t="shared" si="6"/>
        <v>14.737168141592914</v>
      </c>
      <c r="O81" s="180">
        <f t="shared" si="7"/>
        <v>13</v>
      </c>
      <c r="P81" s="342"/>
      <c r="Q81" s="7"/>
      <c r="R81" s="25"/>
      <c r="S81" s="25"/>
      <c r="T81" s="25"/>
    </row>
    <row r="82" spans="1:20">
      <c r="A82" s="4"/>
      <c r="B82" s="361">
        <f>B80+TIME(0,$G$9,0)</f>
        <v>0.54999999999999938</v>
      </c>
      <c r="C82" s="402" t="str">
        <f>TEAMS!M3</f>
        <v>Honiton</v>
      </c>
      <c r="D82" s="212" t="str">
        <f>TEAMS!E51</f>
        <v xml:space="preserve">Neil Price </v>
      </c>
      <c r="E82" s="213">
        <f>TEAMS!F51</f>
        <v>13.3</v>
      </c>
      <c r="F82" s="214">
        <f t="shared" ref="F82:F85" si="8">E82*$G$3/113+($G$4-$G$5)</f>
        <v>12.517699115044243</v>
      </c>
      <c r="G82" s="215">
        <f t="shared" si="5"/>
        <v>11</v>
      </c>
      <c r="H82" s="342">
        <v>36</v>
      </c>
      <c r="I82" s="37"/>
      <c r="J82" s="386">
        <f>J80+TIME(0,$G$9,0)</f>
        <v>0.54999999999999938</v>
      </c>
      <c r="K82" s="388" t="str">
        <f>TEAMS!M4</f>
        <v>Bovey Castle</v>
      </c>
      <c r="L82" s="181" t="str">
        <f>TEAMS!I51</f>
        <v>Ben More</v>
      </c>
      <c r="M82" s="182">
        <f>TEAMS!J51</f>
        <v>11</v>
      </c>
      <c r="N82" s="183">
        <f t="shared" ref="N82:N85" si="9">M82*$G$3/113+($G$4-$G$5)</f>
        <v>10.197345132743358</v>
      </c>
      <c r="O82" s="184">
        <f t="shared" si="7"/>
        <v>9</v>
      </c>
      <c r="P82" s="342">
        <v>40</v>
      </c>
      <c r="Q82" s="7"/>
      <c r="R82" s="25"/>
      <c r="S82" s="25"/>
      <c r="T82" s="25"/>
    </row>
    <row r="83" spans="1:20">
      <c r="A83" s="4"/>
      <c r="B83" s="362"/>
      <c r="C83" s="403"/>
      <c r="D83" s="216" t="str">
        <f>TEAMS!E52</f>
        <v>Ian Collier</v>
      </c>
      <c r="E83" s="217">
        <f>TEAMS!F52</f>
        <v>15.5</v>
      </c>
      <c r="F83" s="218">
        <f t="shared" si="8"/>
        <v>14.737168141592914</v>
      </c>
      <c r="G83" s="219">
        <f t="shared" si="5"/>
        <v>13</v>
      </c>
      <c r="H83" s="342"/>
      <c r="I83" s="37"/>
      <c r="J83" s="387"/>
      <c r="K83" s="388"/>
      <c r="L83" s="185" t="str">
        <f>TEAMS!I52</f>
        <v>Rob Brimblecombe</v>
      </c>
      <c r="M83" s="186">
        <f>TEAMS!J52</f>
        <v>13.9</v>
      </c>
      <c r="N83" s="187">
        <f t="shared" si="9"/>
        <v>13.123008849557518</v>
      </c>
      <c r="O83" s="188">
        <f t="shared" si="7"/>
        <v>11</v>
      </c>
      <c r="P83" s="342"/>
      <c r="Q83" s="7"/>
      <c r="R83" s="25"/>
      <c r="S83" s="25"/>
      <c r="T83" s="25"/>
    </row>
    <row r="84" spans="1:20">
      <c r="A84" s="4"/>
      <c r="B84" s="364">
        <f>B82+TIME(0,$G$9,0)</f>
        <v>0.55624999999999936</v>
      </c>
      <c r="C84" s="366" t="str">
        <f>TEAMS!M5</f>
        <v>Tiverton</v>
      </c>
      <c r="D84" s="220" t="str">
        <f>TEAMS!M51</f>
        <v>Andy Rooker (c)</v>
      </c>
      <c r="E84" s="221">
        <f>TEAMS!N51</f>
        <v>14.1</v>
      </c>
      <c r="F84" s="231">
        <f t="shared" si="8"/>
        <v>13.324778761061941</v>
      </c>
      <c r="G84" s="223">
        <f t="shared" ref="G84:G85" si="10">IF((ROUND(F84*0.85,0))&gt;=24,24,(ROUND(F84*0.85,0)))</f>
        <v>11</v>
      </c>
      <c r="H84" s="342">
        <v>37</v>
      </c>
      <c r="I84" s="37"/>
      <c r="J84" s="389">
        <f>J82+TIME(0,$G$9,0)</f>
        <v>0.55624999999999936</v>
      </c>
      <c r="K84" s="391" t="str">
        <f>TEAMS!M6</f>
        <v>Exeter</v>
      </c>
      <c r="L84" s="233" t="str">
        <f>TEAMS!A62</f>
        <v>Rogers Barrington</v>
      </c>
      <c r="M84" s="234">
        <f>TEAMS!B62</f>
        <v>17</v>
      </c>
      <c r="N84" s="245">
        <f t="shared" si="9"/>
        <v>16.250442477876099</v>
      </c>
      <c r="O84" s="236">
        <f t="shared" ref="O84:O85" si="11">IF((ROUND(N84*0.85,0))&gt;=24,24,(ROUND(N84*0.85,0)))</f>
        <v>14</v>
      </c>
      <c r="P84" s="342">
        <v>38</v>
      </c>
      <c r="Q84" s="7"/>
      <c r="R84" s="25"/>
      <c r="S84" s="25"/>
      <c r="T84" s="25"/>
    </row>
    <row r="85" spans="1:20" ht="15.75" thickBot="1">
      <c r="A85" s="4"/>
      <c r="B85" s="365"/>
      <c r="C85" s="367"/>
      <c r="D85" s="224" t="str">
        <f>TEAMS!M52</f>
        <v>Alan Clydesdale</v>
      </c>
      <c r="E85" s="225">
        <f>TEAMS!N52</f>
        <v>14.7</v>
      </c>
      <c r="F85" s="232">
        <f t="shared" si="8"/>
        <v>13.930088495575216</v>
      </c>
      <c r="G85" s="227">
        <f t="shared" si="10"/>
        <v>12</v>
      </c>
      <c r="H85" s="342"/>
      <c r="I85" s="37"/>
      <c r="J85" s="513"/>
      <c r="K85" s="514"/>
      <c r="L85" s="246" t="str">
        <f>TEAMS!A63</f>
        <v>Charleson Ray</v>
      </c>
      <c r="M85" s="247">
        <f>TEAMS!B63</f>
        <v>14.8</v>
      </c>
      <c r="N85" s="248">
        <f t="shared" si="9"/>
        <v>14.030973451327428</v>
      </c>
      <c r="O85" s="249">
        <f t="shared" si="11"/>
        <v>12</v>
      </c>
      <c r="P85" s="515"/>
      <c r="Q85" s="7"/>
      <c r="R85" s="25"/>
      <c r="S85" s="25"/>
      <c r="T85" s="25"/>
    </row>
    <row r="86" spans="1:20">
      <c r="A86" s="4"/>
      <c r="B86" s="51"/>
      <c r="C86" s="54"/>
      <c r="D86" s="37"/>
      <c r="E86" s="52"/>
      <c r="F86" s="52"/>
      <c r="G86" s="52"/>
      <c r="H86" s="50"/>
      <c r="I86" s="37"/>
      <c r="J86" s="37"/>
      <c r="K86" s="37"/>
      <c r="L86" s="37"/>
      <c r="M86" s="37"/>
      <c r="N86" s="37"/>
      <c r="O86" s="37"/>
      <c r="P86" s="37"/>
      <c r="Q86" s="7"/>
      <c r="R86" s="25"/>
      <c r="S86" s="25"/>
      <c r="T86" s="25"/>
    </row>
    <row r="87" spans="1:20" ht="15.75" thickBot="1">
      <c r="A87" s="8"/>
      <c r="B87" s="21"/>
      <c r="C87" s="22"/>
      <c r="D87" s="10"/>
      <c r="E87" s="23"/>
      <c r="F87" s="23"/>
      <c r="G87" s="23"/>
      <c r="H87" s="24"/>
      <c r="I87" s="10"/>
      <c r="J87" s="10"/>
      <c r="K87" s="10"/>
      <c r="L87" s="10"/>
      <c r="M87" s="10"/>
      <c r="N87" s="10"/>
      <c r="O87" s="10"/>
      <c r="P87" s="10"/>
      <c r="Q87" s="11"/>
      <c r="R87" s="25"/>
      <c r="S87" s="25"/>
      <c r="T87" s="25"/>
    </row>
    <row r="88" spans="1:20">
      <c r="A88" s="25"/>
      <c r="B88" s="26"/>
      <c r="C88" s="27"/>
      <c r="D88" s="25"/>
      <c r="E88" s="28"/>
      <c r="F88" s="28"/>
      <c r="G88" s="28"/>
      <c r="H88" s="29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>
      <c r="A89" s="25"/>
      <c r="B89" s="26"/>
      <c r="C89" s="27"/>
      <c r="D89" s="25"/>
      <c r="E89" s="28"/>
      <c r="F89" s="28"/>
      <c r="G89" s="28"/>
      <c r="H89" s="29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>
      <c r="A90" s="25"/>
      <c r="B90" s="26"/>
      <c r="C90" s="27"/>
      <c r="D90" s="25"/>
      <c r="E90" s="28"/>
      <c r="F90" s="28"/>
      <c r="G90" s="28"/>
      <c r="H90" s="29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>
      <c r="A91" s="25"/>
      <c r="B91" s="26"/>
      <c r="C91" s="27"/>
      <c r="D91" s="25"/>
      <c r="E91" s="28"/>
      <c r="F91" s="28"/>
      <c r="G91" s="28"/>
      <c r="H91" s="29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>
      <c r="A92" s="25"/>
      <c r="B92" s="26"/>
      <c r="C92" s="27"/>
      <c r="D92" s="25"/>
      <c r="E92" s="28"/>
      <c r="F92" s="28"/>
      <c r="G92" s="28"/>
      <c r="H92" s="29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>
      <c r="A93" s="25"/>
      <c r="B93" s="26"/>
      <c r="C93" s="27"/>
      <c r="D93" s="25"/>
      <c r="E93" s="28"/>
      <c r="F93" s="28"/>
      <c r="G93" s="28"/>
      <c r="H93" s="29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>
      <c r="A94" s="25"/>
      <c r="B94" s="26"/>
      <c r="C94" s="27"/>
      <c r="D94" s="25"/>
      <c r="E94" s="28"/>
      <c r="F94" s="28"/>
      <c r="G94" s="28"/>
      <c r="H94" s="29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>
      <c r="A95" s="25"/>
      <c r="B95" s="26"/>
      <c r="C95" s="27"/>
      <c r="D95" s="25"/>
      <c r="E95" s="28"/>
      <c r="F95" s="28"/>
      <c r="G95" s="28"/>
      <c r="H95" s="29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>
      <c r="A96" s="25"/>
      <c r="B96" s="26"/>
      <c r="C96" s="27"/>
      <c r="D96" s="25"/>
      <c r="E96" s="28"/>
      <c r="F96" s="28"/>
      <c r="G96" s="28"/>
      <c r="H96" s="29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1:20">
      <c r="A97" s="25"/>
      <c r="B97" s="26"/>
      <c r="C97" s="27"/>
      <c r="D97" s="25"/>
      <c r="E97" s="28"/>
      <c r="F97" s="28"/>
      <c r="G97" s="28"/>
      <c r="H97" s="29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</sheetData>
  <sheetProtection selectLockedCells="1"/>
  <mergeCells count="252">
    <mergeCell ref="B82:B83"/>
    <mergeCell ref="C82:C83"/>
    <mergeCell ref="H82:H83"/>
    <mergeCell ref="J82:J83"/>
    <mergeCell ref="K82:K83"/>
    <mergeCell ref="P82:P83"/>
    <mergeCell ref="B84:B85"/>
    <mergeCell ref="C84:C85"/>
    <mergeCell ref="H84:H85"/>
    <mergeCell ref="J84:J85"/>
    <mergeCell ref="K84:K85"/>
    <mergeCell ref="P84:P85"/>
    <mergeCell ref="B15:C15"/>
    <mergeCell ref="E15:F15"/>
    <mergeCell ref="G15:H15"/>
    <mergeCell ref="J15:K15"/>
    <mergeCell ref="M15:N15"/>
    <mergeCell ref="O15:P15"/>
    <mergeCell ref="B16:C16"/>
    <mergeCell ref="E16:F16"/>
    <mergeCell ref="G16:H16"/>
    <mergeCell ref="J16:K16"/>
    <mergeCell ref="O16:P16"/>
    <mergeCell ref="B78:B79"/>
    <mergeCell ref="C78:C79"/>
    <mergeCell ref="H78:H79"/>
    <mergeCell ref="J78:J79"/>
    <mergeCell ref="K78:K79"/>
    <mergeCell ref="P78:P79"/>
    <mergeCell ref="B80:B81"/>
    <mergeCell ref="C80:C81"/>
    <mergeCell ref="H80:H81"/>
    <mergeCell ref="J80:J81"/>
    <mergeCell ref="K80:K81"/>
    <mergeCell ref="P80:P81"/>
    <mergeCell ref="C30:C31"/>
    <mergeCell ref="C32:C33"/>
    <mergeCell ref="C34:C35"/>
    <mergeCell ref="C36:C37"/>
    <mergeCell ref="C38:C39"/>
    <mergeCell ref="C40:C41"/>
    <mergeCell ref="O11:P11"/>
    <mergeCell ref="J12:K12"/>
    <mergeCell ref="M12:N12"/>
    <mergeCell ref="O12:P12"/>
    <mergeCell ref="J13:K13"/>
    <mergeCell ref="M13:N13"/>
    <mergeCell ref="O13:P13"/>
    <mergeCell ref="J14:K14"/>
    <mergeCell ref="M14:N14"/>
    <mergeCell ref="O14:P14"/>
    <mergeCell ref="G13:H13"/>
    <mergeCell ref="E14:F14"/>
    <mergeCell ref="G14:H14"/>
    <mergeCell ref="B11:C11"/>
    <mergeCell ref="B12:C12"/>
    <mergeCell ref="B13:C13"/>
    <mergeCell ref="J11:K11"/>
    <mergeCell ref="M11:N11"/>
    <mergeCell ref="J3:M5"/>
    <mergeCell ref="B20:B21"/>
    <mergeCell ref="B22:B23"/>
    <mergeCell ref="B24:B25"/>
    <mergeCell ref="B26:B27"/>
    <mergeCell ref="B28:B29"/>
    <mergeCell ref="K18:K19"/>
    <mergeCell ref="K26:K27"/>
    <mergeCell ref="B18:B19"/>
    <mergeCell ref="J18:J19"/>
    <mergeCell ref="E3:F3"/>
    <mergeCell ref="E4:F4"/>
    <mergeCell ref="E5:F5"/>
    <mergeCell ref="E6:F6"/>
    <mergeCell ref="E7:F7"/>
    <mergeCell ref="B3:C4"/>
    <mergeCell ref="B5:C9"/>
    <mergeCell ref="E11:F11"/>
    <mergeCell ref="E12:F12"/>
    <mergeCell ref="E13:F13"/>
    <mergeCell ref="G11:H11"/>
    <mergeCell ref="M16:N16"/>
    <mergeCell ref="E8:F8"/>
    <mergeCell ref="E9:F9"/>
    <mergeCell ref="B60:B61"/>
    <mergeCell ref="B38:B39"/>
    <mergeCell ref="C62:C63"/>
    <mergeCell ref="G12:H12"/>
    <mergeCell ref="H18:H19"/>
    <mergeCell ref="B40:B41"/>
    <mergeCell ref="B42:B43"/>
    <mergeCell ref="B44:B45"/>
    <mergeCell ref="B46:B47"/>
    <mergeCell ref="B48:B49"/>
    <mergeCell ref="B30:B31"/>
    <mergeCell ref="B32:B33"/>
    <mergeCell ref="B34:B35"/>
    <mergeCell ref="B36:B37"/>
    <mergeCell ref="C48:C49"/>
    <mergeCell ref="H20:H21"/>
    <mergeCell ref="H22:H23"/>
    <mergeCell ref="H24:H25"/>
    <mergeCell ref="H26:H27"/>
    <mergeCell ref="H28:H29"/>
    <mergeCell ref="H30:H31"/>
    <mergeCell ref="H32:H33"/>
    <mergeCell ref="B14:C14"/>
    <mergeCell ref="C42:C43"/>
    <mergeCell ref="C44:C45"/>
    <mergeCell ref="C46:C47"/>
    <mergeCell ref="B74:B75"/>
    <mergeCell ref="B76:B77"/>
    <mergeCell ref="C18:C19"/>
    <mergeCell ref="C20:C21"/>
    <mergeCell ref="C22:C23"/>
    <mergeCell ref="C24:C25"/>
    <mergeCell ref="C26:C27"/>
    <mergeCell ref="C28:C29"/>
    <mergeCell ref="B62:B63"/>
    <mergeCell ref="B64:B65"/>
    <mergeCell ref="B66:B67"/>
    <mergeCell ref="B68:B69"/>
    <mergeCell ref="B70:B71"/>
    <mergeCell ref="B72:B73"/>
    <mergeCell ref="B50:B51"/>
    <mergeCell ref="B52:B53"/>
    <mergeCell ref="B54:B55"/>
    <mergeCell ref="B56:B57"/>
    <mergeCell ref="C74:C75"/>
    <mergeCell ref="C76:C77"/>
    <mergeCell ref="B58:B59"/>
    <mergeCell ref="C66:C67"/>
    <mergeCell ref="H46:H47"/>
    <mergeCell ref="H48:H49"/>
    <mergeCell ref="H50:H51"/>
    <mergeCell ref="H52:H53"/>
    <mergeCell ref="H54:H55"/>
    <mergeCell ref="H56:H57"/>
    <mergeCell ref="H34:H35"/>
    <mergeCell ref="H36:H37"/>
    <mergeCell ref="H38:H39"/>
    <mergeCell ref="H40:H41"/>
    <mergeCell ref="H42:H43"/>
    <mergeCell ref="H44:H45"/>
    <mergeCell ref="C68:C69"/>
    <mergeCell ref="C70:C71"/>
    <mergeCell ref="C72:C73"/>
    <mergeCell ref="C50:C51"/>
    <mergeCell ref="C52:C53"/>
    <mergeCell ref="C54:C55"/>
    <mergeCell ref="C56:C57"/>
    <mergeCell ref="C58:C59"/>
    <mergeCell ref="C60:C61"/>
    <mergeCell ref="C64:C65"/>
    <mergeCell ref="H70:H71"/>
    <mergeCell ref="H72:H73"/>
    <mergeCell ref="H74:H75"/>
    <mergeCell ref="H76:H77"/>
    <mergeCell ref="H58:H59"/>
    <mergeCell ref="H60:H61"/>
    <mergeCell ref="H62:H63"/>
    <mergeCell ref="H64:H65"/>
    <mergeCell ref="H66:H67"/>
    <mergeCell ref="H68:H69"/>
    <mergeCell ref="P26:P27"/>
    <mergeCell ref="J28:J29"/>
    <mergeCell ref="K28:K29"/>
    <mergeCell ref="P28:P29"/>
    <mergeCell ref="J30:J31"/>
    <mergeCell ref="K30:K31"/>
    <mergeCell ref="P30:P31"/>
    <mergeCell ref="P18:P19"/>
    <mergeCell ref="K20:K21"/>
    <mergeCell ref="P20:P21"/>
    <mergeCell ref="K22:K23"/>
    <mergeCell ref="P22:P23"/>
    <mergeCell ref="K24:K25"/>
    <mergeCell ref="P24:P25"/>
    <mergeCell ref="J20:J21"/>
    <mergeCell ref="J22:J23"/>
    <mergeCell ref="J24:J25"/>
    <mergeCell ref="J26:J27"/>
    <mergeCell ref="J36:J37"/>
    <mergeCell ref="K36:K37"/>
    <mergeCell ref="P36:P37"/>
    <mergeCell ref="J38:J39"/>
    <mergeCell ref="K38:K39"/>
    <mergeCell ref="P38:P39"/>
    <mergeCell ref="J32:J33"/>
    <mergeCell ref="K32:K33"/>
    <mergeCell ref="P32:P33"/>
    <mergeCell ref="J34:J35"/>
    <mergeCell ref="K34:K35"/>
    <mergeCell ref="P34:P35"/>
    <mergeCell ref="J44:J45"/>
    <mergeCell ref="K44:K45"/>
    <mergeCell ref="P44:P45"/>
    <mergeCell ref="J46:J47"/>
    <mergeCell ref="K46:K47"/>
    <mergeCell ref="P46:P47"/>
    <mergeCell ref="J40:J41"/>
    <mergeCell ref="K40:K41"/>
    <mergeCell ref="P40:P41"/>
    <mergeCell ref="J42:J43"/>
    <mergeCell ref="K42:K43"/>
    <mergeCell ref="P42:P43"/>
    <mergeCell ref="J52:J53"/>
    <mergeCell ref="K52:K53"/>
    <mergeCell ref="P52:P53"/>
    <mergeCell ref="J54:J55"/>
    <mergeCell ref="K54:K55"/>
    <mergeCell ref="P54:P55"/>
    <mergeCell ref="J48:J49"/>
    <mergeCell ref="K48:K49"/>
    <mergeCell ref="P48:P49"/>
    <mergeCell ref="J50:J51"/>
    <mergeCell ref="K50:K51"/>
    <mergeCell ref="P50:P51"/>
    <mergeCell ref="K60:K61"/>
    <mergeCell ref="P60:P61"/>
    <mergeCell ref="J62:J63"/>
    <mergeCell ref="K62:K63"/>
    <mergeCell ref="P62:P63"/>
    <mergeCell ref="J56:J57"/>
    <mergeCell ref="K56:K57"/>
    <mergeCell ref="P56:P57"/>
    <mergeCell ref="J58:J59"/>
    <mergeCell ref="K58:K59"/>
    <mergeCell ref="P58:P59"/>
    <mergeCell ref="O3:P7"/>
    <mergeCell ref="J76:J77"/>
    <mergeCell ref="K76:K77"/>
    <mergeCell ref="P76:P77"/>
    <mergeCell ref="K7:L7"/>
    <mergeCell ref="J72:J73"/>
    <mergeCell ref="K72:K73"/>
    <mergeCell ref="P72:P73"/>
    <mergeCell ref="J74:J75"/>
    <mergeCell ref="K74:K75"/>
    <mergeCell ref="P74:P75"/>
    <mergeCell ref="J68:J69"/>
    <mergeCell ref="K68:K69"/>
    <mergeCell ref="P68:P69"/>
    <mergeCell ref="J70:J71"/>
    <mergeCell ref="K70:K71"/>
    <mergeCell ref="P70:P71"/>
    <mergeCell ref="J64:J65"/>
    <mergeCell ref="K64:K65"/>
    <mergeCell ref="P64:P65"/>
    <mergeCell ref="J66:J67"/>
    <mergeCell ref="K66:K67"/>
    <mergeCell ref="P66:P67"/>
    <mergeCell ref="J60:J61"/>
  </mergeCells>
  <phoneticPr fontId="0" type="noConversion"/>
  <pageMargins left="0.23622047244094491" right="0.23622047244094491" top="0.74803149606299213" bottom="0.74803149606299213" header="0.31496062992125984" footer="0.31496062992125984"/>
  <pageSetup paperSize="8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TEAMS</vt:lpstr>
      <vt:lpstr>TEES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Brewer</dc:creator>
  <cp:lastModifiedBy>Mark.Smith</cp:lastModifiedBy>
  <cp:lastPrinted>2025-08-13T17:23:06Z</cp:lastPrinted>
  <dcterms:created xsi:type="dcterms:W3CDTF">2025-08-11T16:58:26Z</dcterms:created>
  <dcterms:modified xsi:type="dcterms:W3CDTF">2026-09-25T06:49:30Z</dcterms:modified>
</cp:coreProperties>
</file>